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2301152F-6099-4509-B250-21636C6055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esupuesto familiar" sheetId="1" r:id="rId1"/>
    <sheet name="EJEMPLO" sheetId="2" r:id="rId2"/>
  </sheets>
  <definedNames>
    <definedName name="PresupuestoAnual" localSheetId="1">EJEMPLO!$C$3</definedName>
    <definedName name="PresupuestoAnual">'Presupuesto familiar'!$C$3</definedName>
    <definedName name="_xlnm.Print_Titles" localSheetId="1">EJEMPLO!$14:$14</definedName>
    <definedName name="_xlnm.Print_Titles" localSheetId="0">'Presupuesto familiar'!$14:$14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9" i="2" l="1"/>
  <c r="M29" i="2"/>
  <c r="L29" i="2"/>
  <c r="K29" i="2"/>
  <c r="J29" i="2"/>
  <c r="I29" i="2"/>
  <c r="H29" i="2"/>
  <c r="G29" i="2"/>
  <c r="F29" i="2"/>
  <c r="E29" i="2"/>
  <c r="D29" i="2"/>
  <c r="C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O10" i="2"/>
  <c r="O9" i="2"/>
  <c r="O12" i="2" s="1"/>
  <c r="G12" i="1"/>
  <c r="H12" i="1"/>
  <c r="I12" i="1"/>
  <c r="J12" i="1"/>
  <c r="K12" i="1"/>
  <c r="L12" i="1"/>
  <c r="M12" i="1"/>
  <c r="N12" i="1"/>
  <c r="E12" i="1"/>
  <c r="F12" i="1"/>
  <c r="N6" i="2" l="1"/>
  <c r="M6" i="2"/>
  <c r="L6" i="2"/>
  <c r="K6" i="2"/>
  <c r="J6" i="2"/>
  <c r="F6" i="2"/>
  <c r="O29" i="2"/>
  <c r="E6" i="2"/>
  <c r="D6" i="2"/>
  <c r="G6" i="2"/>
  <c r="C6" i="2"/>
  <c r="I6" i="2"/>
  <c r="H6" i="2"/>
  <c r="D12" i="1"/>
  <c r="C12" i="1"/>
  <c r="C29" i="1"/>
  <c r="C6" i="1" l="1"/>
  <c r="I29" i="1"/>
  <c r="I6" i="1" s="1"/>
  <c r="D29" i="1"/>
  <c r="D6" i="1" s="1"/>
  <c r="E29" i="1"/>
  <c r="E6" i="1" s="1"/>
  <c r="F29" i="1"/>
  <c r="F6" i="1" s="1"/>
  <c r="G29" i="1"/>
  <c r="G6" i="1" s="1"/>
  <c r="H29" i="1"/>
  <c r="H6" i="1" s="1"/>
  <c r="J29" i="1"/>
  <c r="J6" i="1" s="1"/>
  <c r="K29" i="1"/>
  <c r="K6" i="1" s="1"/>
  <c r="L29" i="1"/>
  <c r="L6" i="1" s="1"/>
  <c r="M29" i="1"/>
  <c r="M6" i="1" s="1"/>
  <c r="N29" i="1"/>
  <c r="N6" i="1" s="1"/>
  <c r="O9" i="1"/>
  <c r="O10" i="1"/>
  <c r="O11" i="1"/>
  <c r="O16" i="1" l="1"/>
  <c r="O17" i="1"/>
  <c r="O18" i="1"/>
  <c r="O19" i="1"/>
  <c r="O20" i="1"/>
  <c r="O21" i="1"/>
  <c r="O22" i="1"/>
  <c r="O23" i="1"/>
  <c r="O24" i="1"/>
  <c r="O25" i="1"/>
  <c r="O26" i="1"/>
  <c r="O27" i="1"/>
  <c r="O28" i="1"/>
  <c r="O15" i="1"/>
  <c r="O29" i="1" l="1"/>
  <c r="O12" i="1"/>
</calcChain>
</file>

<file path=xl/sharedStrings.xml><?xml version="1.0" encoding="utf-8"?>
<sst xmlns="http://schemas.openxmlformats.org/spreadsheetml/2006/main" count="136" uniqueCount="40">
  <si>
    <t>Vivienda</t>
  </si>
  <si>
    <t>Comestibles</t>
  </si>
  <si>
    <t>Seguros</t>
  </si>
  <si>
    <t>Electricidad</t>
  </si>
  <si>
    <t>Agua</t>
  </si>
  <si>
    <t>Gas</t>
  </si>
  <si>
    <t>Matrícula</t>
  </si>
  <si>
    <t>TV por cable</t>
  </si>
  <si>
    <t>Internet</t>
  </si>
  <si>
    <t>Entretenimiento</t>
  </si>
  <si>
    <t>Ingresos 1</t>
  </si>
  <si>
    <t>Ingresos 2</t>
  </si>
  <si>
    <t>Otros ingresos</t>
  </si>
  <si>
    <t>Teléfono particular</t>
  </si>
  <si>
    <t>Pago del coche</t>
  </si>
  <si>
    <t>Teléfono móvil</t>
  </si>
  <si>
    <t>Efectivo mensual</t>
  </si>
  <si>
    <t>Ahorros</t>
  </si>
  <si>
    <t>EFECTIVO DISPONIBLE</t>
  </si>
  <si>
    <t>ENE</t>
  </si>
  <si>
    <t>FEB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</si>
  <si>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</si>
  <si>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</si>
  <si>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</si>
  <si>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</si>
  <si>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</si>
  <si>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</si>
  <si>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</si>
  <si>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</si>
  <si>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</si>
  <si>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TENDENCIA</t>
  </si>
  <si>
    <t>MAR</t>
  </si>
  <si>
    <t>TIPO DE INGRESOS</t>
  </si>
  <si>
    <t>GASTOS</t>
  </si>
  <si>
    <t>TOTAL DE GASTOS</t>
  </si>
  <si>
    <t>TOTAL DE INGRESOS</t>
  </si>
  <si>
    <t>TOTAL ANUAL</t>
  </si>
  <si>
    <t>AÑO:</t>
  </si>
  <si>
    <t>PRESUPUESTO:</t>
  </si>
  <si>
    <r>
      <t>Este material ha sido elaborado por la</t>
    </r>
    <r>
      <rPr>
        <b/>
        <sz val="10"/>
        <color theme="1" tint="0.34998626667073579"/>
        <rFont val="Lato"/>
        <family val="2"/>
      </rPr>
      <t xml:space="preserve"> Fundación Nantik Lum</t>
    </r>
    <r>
      <rPr>
        <sz val="10"/>
        <color theme="1" tint="0.34998626667073579"/>
        <rFont val="Lato"/>
        <family val="2"/>
      </rPr>
      <t xml:space="preserve">, entidad comprometida con los ODS y la Agenda 2030, en el marco de su programa de salud financiera para la inclusión de colectivos en riesgo de vulnerabilidad. Para más información </t>
    </r>
    <r>
      <rPr>
        <b/>
        <sz val="10"/>
        <color theme="1" tint="0.34998626667073579"/>
        <rFont val="Lato"/>
        <family val="2"/>
      </rPr>
      <t>saludfinanciera@nantiklum.org</t>
    </r>
    <r>
      <rPr>
        <sz val="10"/>
        <color theme="1" tint="0.34998626667073579"/>
        <rFont val="Lato"/>
        <family val="2"/>
      </rPr>
      <t xml:space="preserve"> o nantiklum.org/salud-financiera-y-agenda-2030/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</si>
</sst>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€&quot;"/>
  </numFmts>
  <fonts count="26" x14ac:knownFonts="1">
    <font>
      <sz val="10"/>
      <color theme="0" tint="-0.34998626667073579"/>
      <name val="Arial"/>
      <family val="2"/>
      <scheme val="minor"/>
    </font>
    <font>
      <sz val="11"/>
      <color theme="1"/>
      <name val="Arial"/>
      <family val="2"/>
      <scheme val="minor"/>
    </font>
    <font>
      <b/>
      <sz val="22"/>
      <color theme="0" tint="-0.34998626667073579"/>
      <name val="Bookman Old Style"/>
      <family val="2"/>
      <scheme val="major"/>
    </font>
    <font>
      <b/>
      <sz val="11"/>
      <color theme="0" tint="-0.34998626667073579"/>
      <name val="Arial"/>
      <family val="2"/>
      <scheme val="minor"/>
    </font>
    <font>
      <b/>
      <sz val="10.5"/>
      <color theme="0" tint="-0.34998626667073579"/>
      <name val="Bookman Old Style"/>
      <family val="1"/>
      <scheme val="major"/>
    </font>
    <font>
      <sz val="10"/>
      <color theme="0" tint="-0.34998626667073579"/>
      <name val="Bookman Old Style"/>
      <family val="1"/>
      <scheme val="major"/>
    </font>
    <font>
      <b/>
      <sz val="10"/>
      <color theme="0" tint="-0.34998626667073579"/>
      <name val="Bookman Old Style"/>
      <family val="1"/>
      <scheme val="major"/>
    </font>
    <font>
      <sz val="10"/>
      <color theme="1" tint="0.34998626667073579"/>
      <name val="Lato"/>
      <family val="2"/>
    </font>
    <font>
      <sz val="11"/>
      <color theme="1"/>
      <name val="Lato"/>
      <family val="2"/>
    </font>
    <font>
      <sz val="22"/>
      <color rgb="FFA41B45"/>
      <name val="Lato"/>
      <family val="2"/>
    </font>
    <font>
      <sz val="11"/>
      <color rgb="FF08293A"/>
      <name val="Lato"/>
      <family val="2"/>
    </font>
    <font>
      <sz val="10"/>
      <color theme="0" tint="-0.34998626667073579"/>
      <name val="Lato"/>
      <family val="2"/>
    </font>
    <font>
      <sz val="14"/>
      <color rgb="FFA41B45"/>
      <name val="Lato"/>
      <family val="2"/>
    </font>
    <font>
      <b/>
      <sz val="14"/>
      <color rgb="FFA41B45"/>
      <name val="Lato"/>
      <family val="2"/>
    </font>
    <font>
      <b/>
      <sz val="10.5"/>
      <color rgb="FF08293A"/>
      <name val="Lato"/>
      <family val="2"/>
    </font>
    <font>
      <sz val="10"/>
      <color theme="1"/>
      <name val="Lato"/>
      <family val="2"/>
    </font>
    <font>
      <sz val="10"/>
      <name val="Lato"/>
      <family val="2"/>
    </font>
    <font>
      <b/>
      <sz val="11"/>
      <color theme="5"/>
      <name val="Lato"/>
      <family val="2"/>
    </font>
    <font>
      <b/>
      <sz val="11"/>
      <color rgb="FFA41B45"/>
      <name val="Lato"/>
      <family val="2"/>
    </font>
    <font>
      <sz val="10"/>
      <color rgb="FF08293A"/>
      <name val="Lato"/>
      <family val="2"/>
    </font>
    <font>
      <b/>
      <sz val="10"/>
      <color theme="5"/>
      <name val="Lato"/>
      <family val="2"/>
    </font>
    <font>
      <b/>
      <sz val="10"/>
      <color theme="6"/>
      <name val="Lato"/>
      <family val="2"/>
    </font>
    <font>
      <b/>
      <outline/>
      <shadow/>
      <sz val="11"/>
      <color rgb="FFA41B45"/>
      <name val="Lato"/>
      <family val="2"/>
    </font>
    <font>
      <u/>
      <sz val="10"/>
      <color rgb="FF08293A"/>
      <name val="Lato"/>
      <family val="2"/>
    </font>
    <font>
      <b/>
      <sz val="10"/>
      <color theme="0" tint="-0.34998626667073579"/>
      <name val="Lato"/>
      <family val="2"/>
    </font>
    <font>
      <b/>
      <sz val="10"/>
      <color theme="1" tint="0.34998626667073579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A41B4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006B47"/>
      </bottom>
      <diagonal/>
    </border>
    <border>
      <left/>
      <right style="thick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8293A"/>
      </top>
      <bottom/>
      <diagonal/>
    </border>
    <border>
      <left/>
      <right/>
      <top style="thick">
        <color rgb="FF08293A"/>
      </top>
      <bottom style="thin">
        <color rgb="FF006B47"/>
      </bottom>
      <diagonal/>
    </border>
    <border>
      <left/>
      <right/>
      <top style="thick">
        <color rgb="FF08293A"/>
      </top>
      <bottom style="thick">
        <color rgb="FF08293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45">
    <xf numFmtId="0" fontId="0" fillId="0" borderId="0" xfId="0">
      <alignment vertical="center"/>
    </xf>
    <xf numFmtId="0" fontId="8" fillId="0" borderId="0" xfId="2" applyFont="1" applyFill="1"/>
    <xf numFmtId="0" fontId="9" fillId="0" borderId="5" xfId="3" applyFont="1" applyFill="1" applyBorder="1" applyAlignment="1">
      <alignment horizontal="left"/>
    </xf>
    <xf numFmtId="0" fontId="10" fillId="0" borderId="6" xfId="2" applyFont="1" applyFill="1" applyBorder="1"/>
    <xf numFmtId="0" fontId="10" fillId="0" borderId="7" xfId="2" applyFont="1" applyFill="1" applyBorder="1"/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 applyFill="1" applyAlignment="1">
      <alignment horizontal="right"/>
    </xf>
    <xf numFmtId="0" fontId="13" fillId="0" borderId="11" xfId="0" applyFont="1" applyFill="1" applyBorder="1" applyAlignment="1" applyProtection="1">
      <alignment horizontal="left"/>
      <protection locked="0"/>
    </xf>
    <xf numFmtId="0" fontId="10" fillId="0" borderId="0" xfId="2" applyFont="1" applyFill="1"/>
    <xf numFmtId="0" fontId="8" fillId="0" borderId="0" xfId="2" applyFont="1" applyFill="1" applyBorder="1"/>
    <xf numFmtId="0" fontId="8" fillId="0" borderId="0" xfId="2" applyFont="1" applyFill="1" applyAlignment="1">
      <alignment vertical="center"/>
    </xf>
    <xf numFmtId="0" fontId="14" fillId="0" borderId="10" xfId="1" applyFont="1" applyFill="1" applyBorder="1" applyAlignment="1">
      <alignment vertical="center"/>
    </xf>
    <xf numFmtId="0" fontId="14" fillId="0" borderId="8" xfId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1" fillId="3" borderId="0" xfId="0" applyFont="1" applyFill="1" applyAlignment="1">
      <alignment horizontal="left" vertical="center" indent="1"/>
    </xf>
    <xf numFmtId="164" fontId="16" fillId="0" borderId="4" xfId="2" applyNumberFormat="1" applyFont="1" applyFill="1" applyBorder="1" applyAlignment="1">
      <alignment vertical="center"/>
    </xf>
    <xf numFmtId="164" fontId="16" fillId="0" borderId="0" xfId="2" applyNumberFormat="1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2" xfId="2" applyFont="1" applyFill="1" applyBorder="1"/>
    <xf numFmtId="0" fontId="8" fillId="0" borderId="4" xfId="2" applyFont="1" applyFill="1" applyBorder="1"/>
    <xf numFmtId="0" fontId="14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8" fillId="0" borderId="0" xfId="2" applyFont="1" applyFill="1" applyAlignment="1">
      <alignment horizontal="left" vertical="center" indent="1"/>
    </xf>
    <xf numFmtId="164" fontId="16" fillId="0" borderId="4" xfId="2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horizontal="left" vertical="center" indent="1"/>
    </xf>
    <xf numFmtId="0" fontId="11" fillId="0" borderId="0" xfId="0" applyFont="1" applyFill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7" fillId="0" borderId="0" xfId="2" applyFont="1" applyFill="1"/>
    <xf numFmtId="0" fontId="18" fillId="0" borderId="8" xfId="0" applyFont="1" applyFill="1" applyBorder="1" applyAlignment="1">
      <alignment vertical="center"/>
    </xf>
    <xf numFmtId="164" fontId="18" fillId="0" borderId="0" xfId="0" applyNumberFormat="1" applyFont="1">
      <alignment vertical="center"/>
    </xf>
    <xf numFmtId="164" fontId="18" fillId="0" borderId="8" xfId="0" applyNumberFormat="1" applyFont="1" applyBorder="1">
      <alignment vertical="center"/>
    </xf>
    <xf numFmtId="0" fontId="19" fillId="0" borderId="8" xfId="0" applyFont="1" applyFill="1" applyBorder="1">
      <alignment vertical="center"/>
    </xf>
    <xf numFmtId="0" fontId="20" fillId="0" borderId="0" xfId="0" applyFont="1" applyFill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21" fillId="0" borderId="3" xfId="0" applyFont="1" applyFill="1" applyBorder="1" applyAlignment="1">
      <alignment horizontal="left" vertical="center" indent="1"/>
    </xf>
    <xf numFmtId="0" fontId="18" fillId="0" borderId="8" xfId="0" applyFont="1" applyFill="1" applyBorder="1" applyAlignment="1">
      <alignment horizontal="left" vertical="center" indent="1"/>
    </xf>
    <xf numFmtId="164" fontId="22" fillId="0" borderId="0" xfId="0" applyNumberFormat="1" applyFont="1" applyFill="1">
      <alignment vertical="center"/>
    </xf>
    <xf numFmtId="0" fontId="23" fillId="0" borderId="8" xfId="0" applyFont="1" applyFill="1" applyBorder="1">
      <alignment vertical="center"/>
    </xf>
    <xf numFmtId="0" fontId="24" fillId="3" borderId="0" xfId="0" applyFont="1" applyFill="1" applyBorder="1" applyAlignment="1">
      <alignment horizontal="left" vertical="center" indent="1"/>
    </xf>
    <xf numFmtId="0" fontId="11" fillId="0" borderId="0" xfId="0" applyFont="1" applyFill="1" applyAlignment="1">
      <alignment vertical="center" wrapText="1"/>
    </xf>
    <xf numFmtId="0" fontId="11" fillId="0" borderId="0" xfId="0" applyFont="1" applyBorder="1" applyAlignment="1">
      <alignment horizontal="center"/>
    </xf>
    <xf numFmtId="0" fontId="7" fillId="0" borderId="0" xfId="0" applyFont="1" applyFill="1" applyAlignment="1">
      <alignment horizontal="left" vertical="center" wrapText="1"/>
    </xf>
  </cellXfs>
  <cellStyles count="8">
    <cellStyle name="20% - Énfasis1" xfId="2" builtinId="30"/>
    <cellStyle name="Encabezado 1" xfId="1" builtinId="16" customBuiltin="1"/>
    <cellStyle name="Encabezado 4" xfId="6" builtinId="19" customBuiltin="1"/>
    <cellStyle name="Normal" xfId="0" builtinId="0" customBuiltin="1"/>
    <cellStyle name="Título" xfId="3" builtinId="15" customBuiltin="1"/>
    <cellStyle name="Título 2" xfId="4" builtinId="17" customBuiltin="1"/>
    <cellStyle name="Título 3" xfId="5" builtinId="18" customBuiltin="1"/>
    <cellStyle name="Total" xfId="7" builtinId="25" customBuiltin="1"/>
  </cellStyles>
  <dxfs count="19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Lato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0" tint="-0.34998626667073579"/>
        <name val="Lato"/>
        <family val="2"/>
        <scheme val="none"/>
      </font>
      <fill>
        <patternFill patternType="solid">
          <fgColor indexed="64"/>
          <bgColor rgb="FFA41B45"/>
        </patternFill>
      </fill>
      <alignment horizontal="left" vertical="center" textRotation="0" wrapText="0" indent="1" justifyLastLine="0" shrinkToFit="0" readingOrder="0"/>
    </dxf>
    <dxf>
      <font>
        <strike val="0"/>
        <vertAlign val="baseline"/>
        <name val="Lato"/>
        <family val="2"/>
        <scheme val="none"/>
      </font>
    </dxf>
    <dxf>
      <font>
        <strike val="0"/>
        <vertAlign val="baseline"/>
        <name val="Lato"/>
        <family val="2"/>
        <scheme val="none"/>
      </font>
    </dxf>
    <dxf>
      <border>
        <bottom style="thick">
          <color rgb="FF006B47"/>
        </bottom>
      </border>
    </dxf>
    <dxf>
      <font>
        <strike val="0"/>
        <outline val="0"/>
        <shadow val="0"/>
        <u val="none"/>
        <vertAlign val="baseline"/>
        <sz val="10.5"/>
        <color rgb="FF08293A"/>
        <name val="Lat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rgb="FF08293A"/>
        <name val="Lato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ck">
          <color rgb="FF08293A"/>
        </top>
        <bottom/>
      </border>
    </dxf>
    <dxf>
      <font>
        <strike val="0"/>
        <vertAlign val="baseline"/>
        <name val="Lato"/>
        <family val="2"/>
        <scheme val="none"/>
      </font>
    </dxf>
    <dxf>
      <font>
        <strike val="0"/>
        <vertAlign val="baseline"/>
        <name val="Lato"/>
        <family val="2"/>
        <scheme val="none"/>
      </font>
    </dxf>
    <dxf>
      <font>
        <strike val="0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/>
        <extend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/>
        <extend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/>
        <extend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/>
        <extend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/>
        <extend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/>
        <extend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/>
        <extend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/>
        <extend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/>
        <extend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/>
        <extend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/>
        <extend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/>
        <extend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name val="Lato"/>
        <family val="2"/>
        <scheme val="none"/>
      </font>
    </dxf>
    <dxf>
      <font>
        <strike val="0"/>
        <vertAlign val="baseline"/>
        <name val="Lato"/>
        <family val="2"/>
        <scheme val="none"/>
      </font>
    </dxf>
    <dxf>
      <font>
        <strike val="0"/>
        <vertAlign val="baseline"/>
        <name val="Lato"/>
        <family val="2"/>
        <scheme val="none"/>
      </font>
    </dxf>
    <dxf>
      <font>
        <strike val="0"/>
        <vertAlign val="baseline"/>
        <sz val="10"/>
        <color rgb="FF08293A"/>
        <name val="Lato"/>
        <family val="2"/>
        <scheme val="none"/>
      </font>
    </dxf>
    <dxf>
      <font>
        <strike val="0"/>
        <vertAlign val="baseline"/>
        <name val="Lato"/>
        <family val="2"/>
        <scheme val="none"/>
      </font>
    </dxf>
    <dxf>
      <border>
        <bottom style="thin">
          <color rgb="FF006B47"/>
        </bottom>
      </border>
    </dxf>
    <dxf>
      <font>
        <strike val="0"/>
        <outline val="0"/>
        <shadow val="0"/>
        <u val="none"/>
        <vertAlign val="baseline"/>
        <sz val="10.5"/>
        <color rgb="FF08293A"/>
        <name val="Lat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8293A"/>
        <name val="Lato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ck">
          <color rgb="FF08293A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Lato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border diagonalUp="0" diagonalDown="0" outline="0">
        <left/>
        <right/>
        <top style="thick">
          <color rgb="FF08293A"/>
        </top>
        <bottom/>
      </border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ck">
          <color rgb="FF08293A"/>
        </top>
        <bottom/>
      </border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outline val="0"/>
        <shadow val="0"/>
        <u val="none"/>
        <vertAlign val="baseline"/>
        <color rgb="FF08293A"/>
        <name val="Lato"/>
        <family val="2"/>
        <scheme val="none"/>
      </font>
    </dxf>
    <dxf>
      <font>
        <strike val="0"/>
        <vertAlign val="baseline"/>
        <name val="Lato"/>
        <family val="2"/>
        <scheme val="none"/>
      </font>
    </dxf>
    <dxf>
      <border>
        <bottom style="thick">
          <color rgb="FF006B47"/>
        </bottom>
      </border>
    </dxf>
    <dxf>
      <font>
        <strike val="0"/>
        <outline val="0"/>
        <shadow val="0"/>
        <u val="none"/>
        <vertAlign val="baseline"/>
        <sz val="10.5"/>
        <color rgb="FF006B47"/>
        <name val="Lat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Lato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0" tint="-0.34998626667073579"/>
        <name val="Lato"/>
        <family val="2"/>
        <scheme val="none"/>
      </font>
      <fill>
        <patternFill patternType="solid">
          <fgColor indexed="64"/>
          <bgColor rgb="FFA41B45"/>
        </patternFill>
      </fill>
      <alignment horizontal="left" vertical="center" textRotation="0" wrapText="0" indent="1" justifyLastLine="0" shrinkToFit="0" readingOrder="0"/>
    </dxf>
    <dxf>
      <font>
        <strike val="0"/>
        <vertAlign val="baseline"/>
        <name val="Lato"/>
        <family val="2"/>
        <scheme val="none"/>
      </font>
    </dxf>
    <dxf>
      <font>
        <strike val="0"/>
        <vertAlign val="baseline"/>
        <name val="Lato"/>
        <family val="2"/>
        <scheme val="none"/>
      </font>
    </dxf>
    <dxf>
      <border>
        <bottom style="thick">
          <color rgb="FF006B47"/>
        </bottom>
      </border>
    </dxf>
    <dxf>
      <font>
        <strike val="0"/>
        <outline val="0"/>
        <shadow val="0"/>
        <u val="none"/>
        <vertAlign val="baseline"/>
        <sz val="10.5"/>
        <color rgb="FF08293A"/>
        <name val="Lat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rgb="FF08293A"/>
        <name val="Lato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ck">
          <color rgb="FF08293A"/>
        </top>
        <bottom/>
      </border>
    </dxf>
    <dxf>
      <font>
        <strike val="0"/>
        <vertAlign val="baseline"/>
        <name val="Lat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border diagonalUp="0" diagonalDown="0" outline="0">
        <left/>
        <right/>
        <top style="thick">
          <color rgb="FF08293A"/>
        </top>
        <bottom/>
      </border>
    </dxf>
    <dxf>
      <font>
        <strike val="0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/>
        <shadow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strike val="0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ck">
          <color rgb="FF08293A"/>
        </top>
        <bottom/>
      </border>
    </dxf>
    <dxf>
      <font>
        <strike val="0"/>
        <vertAlign val="baseline"/>
        <name val="Lato"/>
        <family val="2"/>
        <scheme val="none"/>
      </font>
      <fill>
        <patternFill patternType="solid">
          <fgColor indexed="64"/>
          <bgColor rgb="FFA41B45"/>
        </patternFill>
      </fill>
      <alignment horizontal="left" vertical="center" textRotation="0" wrapText="0" indent="1" justifyLastLine="0" shrinkToFit="0" readingOrder="0"/>
    </dxf>
    <dxf>
      <font>
        <strike val="0"/>
        <vertAlign val="baseline"/>
        <sz val="10"/>
        <color rgb="FF08293A"/>
        <name val="Lato"/>
        <family val="2"/>
        <scheme val="none"/>
      </font>
    </dxf>
    <dxf>
      <font>
        <strike val="0"/>
        <vertAlign val="baseline"/>
        <name val="Lato"/>
        <family val="2"/>
        <scheme val="none"/>
      </font>
    </dxf>
    <dxf>
      <border>
        <bottom style="thin">
          <color rgb="FF006B47"/>
        </bottom>
      </border>
    </dxf>
    <dxf>
      <font>
        <strike val="0"/>
        <outline val="0"/>
        <shadow val="0"/>
        <u val="none"/>
        <vertAlign val="baseline"/>
        <sz val="10.5"/>
        <color rgb="FF08293A"/>
        <name val="Lat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8293A"/>
        <name val="Lato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ck">
          <color rgb="FF08293A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Lato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  <border diagonalUp="0" diagonalDown="0" outline="0">
        <left/>
        <right/>
        <top style="thick">
          <color rgb="FF08293A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A41B45"/>
        <name val="Lato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ck">
          <color rgb="FF08293A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Lato"/>
        <family val="2"/>
        <scheme val="none"/>
      </font>
      <fill>
        <patternFill patternType="solid">
          <fgColor indexed="64"/>
          <bgColor rgb="FFA41B45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color rgb="FF08293A"/>
        <name val="Lato"/>
        <family val="2"/>
        <scheme val="none"/>
      </font>
    </dxf>
    <dxf>
      <font>
        <strike val="0"/>
        <vertAlign val="baseline"/>
        <name val="Lato"/>
        <family val="2"/>
        <scheme val="none"/>
      </font>
    </dxf>
    <dxf>
      <border>
        <bottom style="thick">
          <color rgb="FF006B47"/>
        </bottom>
      </border>
    </dxf>
    <dxf>
      <font>
        <strike val="0"/>
        <outline val="0"/>
        <shadow val="0"/>
        <u val="none"/>
        <vertAlign val="baseline"/>
        <sz val="10.5"/>
        <color rgb="FF006B47"/>
        <name val="Lato"/>
        <family val="2"/>
        <scheme val="none"/>
      </font>
    </dxf>
    <dxf>
      <font>
        <b/>
        <i val="0"/>
        <color theme="6"/>
      </font>
      <fill>
        <patternFill patternType="none">
          <bgColor auto="1"/>
        </patternFill>
      </fill>
      <border>
        <top style="medium">
          <color theme="6"/>
        </top>
        <bottom/>
      </border>
    </dxf>
    <dxf>
      <font>
        <b/>
        <i val="0"/>
        <color theme="1" tint="0.499984740745262"/>
      </font>
      <border>
        <top style="medium">
          <color theme="6"/>
        </top>
        <bottom style="medium">
          <color theme="6"/>
        </bottom>
      </border>
    </dxf>
    <dxf>
      <font>
        <b/>
        <i val="0"/>
        <color theme="0"/>
      </font>
      <fill>
        <patternFill>
          <bgColor theme="6"/>
        </patternFill>
      </fill>
      <border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  <color theme="6"/>
      </font>
      <border>
        <left/>
        <right/>
        <top style="medium">
          <color theme="6"/>
        </top>
        <bottom/>
        <vertical style="thick">
          <color theme="0"/>
        </vertical>
        <horizontal/>
      </border>
    </dxf>
    <dxf>
      <font>
        <b/>
        <i val="0"/>
        <color theme="1" tint="0.499984740745262"/>
      </font>
      <fill>
        <patternFill patternType="none">
          <fgColor indexed="64"/>
          <bgColor auto="1"/>
        </patternFill>
      </fill>
      <border>
        <top style="medium">
          <color theme="6"/>
        </top>
        <bottom style="thin">
          <color theme="6"/>
        </bottom>
        <vertical style="thick">
          <color theme="0"/>
        </vertical>
      </border>
    </dxf>
    <dxf>
      <font>
        <b/>
        <i val="0"/>
        <color theme="0" tint="-0.34998626667073579"/>
      </font>
      <border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5"/>
      </font>
      <fill>
        <patternFill patternType="none">
          <bgColor auto="1"/>
        </patternFill>
      </fill>
      <border>
        <top style="medium">
          <color theme="5"/>
        </top>
        <bottom/>
      </border>
    </dxf>
    <dxf>
      <font>
        <b/>
        <i val="0"/>
        <color theme="1" tint="0.499984740745262"/>
      </font>
      <border>
        <top style="medium">
          <color theme="5"/>
        </top>
        <bottom style="medium">
          <color theme="5"/>
        </bottom>
      </border>
    </dxf>
    <dxf>
      <font>
        <b/>
        <i val="0"/>
        <color theme="0"/>
      </font>
      <fill>
        <patternFill>
          <bgColor theme="5"/>
        </patternFill>
      </fill>
      <border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  <color theme="5"/>
      </font>
      <border>
        <left/>
        <right/>
        <top style="medium">
          <color theme="5"/>
        </top>
        <bottom/>
        <vertical style="thick">
          <color theme="0"/>
        </vertical>
        <horizontal/>
      </border>
    </dxf>
    <dxf>
      <font>
        <b/>
        <i val="0"/>
        <color theme="1" tint="0.499984740745262"/>
      </font>
      <fill>
        <patternFill patternType="none">
          <fgColor indexed="64"/>
          <bgColor auto="1"/>
        </patternFill>
      </fill>
      <border>
        <top style="medium">
          <color theme="5"/>
        </top>
        <bottom style="thin">
          <color theme="5"/>
        </bottom>
        <vertical style="thick">
          <color theme="0"/>
        </vertical>
      </border>
    </dxf>
    <dxf>
      <font>
        <b/>
        <i val="0"/>
        <color theme="0" tint="-0.34998626667073579"/>
      </font>
      <border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4"/>
      </font>
      <fill>
        <patternFill patternType="none">
          <bgColor auto="1"/>
        </patternFill>
      </fill>
      <border>
        <top style="medium">
          <color theme="4"/>
        </top>
        <bottom/>
      </border>
    </dxf>
    <dxf>
      <font>
        <b/>
        <i val="0"/>
        <color theme="1" tint="0.499984740745262"/>
      </font>
      <border>
        <top style="medium">
          <color theme="4"/>
        </top>
        <bottom style="medium">
          <color theme="4"/>
        </bottom>
      </border>
    </dxf>
    <dxf>
      <font>
        <b/>
        <i val="0"/>
        <color theme="0"/>
      </font>
      <fill>
        <patternFill>
          <bgColor theme="4"/>
        </patternFill>
      </fill>
      <border>
        <right style="thick">
          <color theme="0"/>
        </right>
        <top style="thick">
          <color theme="0"/>
        </top>
        <bottom style="thick">
          <color theme="0"/>
        </bottom>
      </border>
    </dxf>
    <dxf>
      <border>
        <left/>
        <right/>
        <top style="medium">
          <color theme="4"/>
        </top>
        <bottom/>
        <vertical style="thick">
          <color theme="0"/>
        </vertical>
        <horizontal/>
      </border>
    </dxf>
    <dxf>
      <font>
        <b/>
        <i val="0"/>
        <color theme="1" tint="0.499984740745262"/>
      </font>
      <fill>
        <patternFill patternType="none">
          <fgColor indexed="64"/>
          <bgColor auto="1"/>
        </patternFill>
      </fill>
      <border>
        <top style="medium">
          <color theme="4"/>
        </top>
        <bottom style="thin">
          <color theme="4"/>
        </bottom>
        <vertical style="thick">
          <color theme="0"/>
        </vertical>
      </border>
    </dxf>
    <dxf>
      <font>
        <b/>
        <i val="0"/>
        <color theme="0" tint="-0.34998626667073579"/>
      </font>
      <border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</dxfs>
  <tableStyles count="3" defaultTableStyle="Family Budget Cash Available 3" defaultPivotStyle="PivotStyleMedium4">
    <tableStyle name="Family Budget Cash Available" pivot="0" count="6" xr9:uid="{00000000-0011-0000-FFFF-FFFF00000000}">
      <tableStyleElement type="wholeTable" dxfId="193"/>
      <tableStyleElement type="headerRow" dxfId="192"/>
      <tableStyleElement type="totalRow" dxfId="191"/>
      <tableStyleElement type="firstColumn" dxfId="190"/>
      <tableStyleElement type="firstHeaderCell" dxfId="189"/>
      <tableStyleElement type="firstTotalCell" dxfId="188"/>
    </tableStyle>
    <tableStyle name="Family Budget Cash Available 2" pivot="0" count="6" xr9:uid="{00000000-0011-0000-FFFF-FFFF01000000}">
      <tableStyleElement type="wholeTable" dxfId="187"/>
      <tableStyleElement type="headerRow" dxfId="186"/>
      <tableStyleElement type="totalRow" dxfId="185"/>
      <tableStyleElement type="firstColumn" dxfId="184"/>
      <tableStyleElement type="firstHeaderCell" dxfId="183"/>
      <tableStyleElement type="firstTotalCell" dxfId="182"/>
    </tableStyle>
    <tableStyle name="Family Budget Cash Available 3" pivot="0" count="6" xr9:uid="{00000000-0011-0000-FFFF-FFFF02000000}">
      <tableStyleElement type="wholeTable" dxfId="181"/>
      <tableStyleElement type="headerRow" dxfId="180"/>
      <tableStyleElement type="totalRow" dxfId="179"/>
      <tableStyleElement type="firstColumn" dxfId="178"/>
      <tableStyleElement type="firstHeaderCell" dxfId="177"/>
      <tableStyleElement type="firstTotalCell" dxfId="176"/>
    </tableStyle>
  </tableStyles>
  <colors>
    <mruColors>
      <color rgb="FFA41B45"/>
      <color rgb="FFE35E35"/>
      <color rgb="FF08293A"/>
      <color rgb="FF006B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1056969</xdr:colOff>
      <xdr:row>0</xdr:row>
      <xdr:rowOff>0</xdr:rowOff>
    </xdr:from>
    <xdr:to>
      <xdr:col>16</xdr:col>
      <xdr:colOff>49162</xdr:colOff>
      <xdr:row>3</xdr:row>
      <xdr:rowOff>172064</xdr:rowOff>
    </xdr:to>
    <xdr:pic>
      <xdr:nvPicPr>
        <xdr:cNvPr id="3" name="Imagen 2" descr="Icono&#10;&#10;Descripción generada automáticamente">
          <a:extLst>
            <a:ext uri="{FF2B5EF4-FFF2-40B4-BE49-F238E27FC236}">
              <a16:creationId xmlns:a16="http://schemas.microsoft.com/office/drawing/2014/main" id="{3E63736D-5A18-4FF4-AC92-684552E27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22711" y="0"/>
          <a:ext cx="1130709" cy="11307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957942</xdr:colOff>
      <xdr:row>0</xdr:row>
      <xdr:rowOff>0</xdr:rowOff>
    </xdr:from>
    <xdr:to>
      <xdr:col>15</xdr:col>
      <xdr:colOff>945651</xdr:colOff>
      <xdr:row>3</xdr:row>
      <xdr:rowOff>161880</xdr:rowOff>
    </xdr:to>
    <xdr:pic>
      <xdr:nvPicPr>
        <xdr:cNvPr id="2" name="Imagen 1" descr="Icono&#10;&#10;Descripción generada automáticamente">
          <a:extLst>
            <a:ext uri="{FF2B5EF4-FFF2-40B4-BE49-F238E27FC236}">
              <a16:creationId xmlns:a16="http://schemas.microsoft.com/office/drawing/2014/main" id="{DD0E2A8B-E382-425D-BFE2-58F92CE66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69685" y="0"/>
          <a:ext cx="1130709" cy="11307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Ingresos" displayName="tbl_Ingresos" ref="B8:P12" totalsRowCount="1" headerRowDxfId="175" dataDxfId="173" totalsRowDxfId="172" headerRowBorderDxfId="174">
  <tableColumns count="15">
    <tableColumn id="1" xr3:uid="{00000000-0010-0000-0000-000001000000}" name="TIPO DE INGRESOS" totalsRowLabel="TOTAL DE INGRESOS" dataDxfId="171" totalsRowDxfId="170"/>
    <tableColumn id="2" xr3:uid="{00000000-0010-0000-0000-000002000000}" name="ENE" totalsRowFunction="sum" dataDxfId="169" totalsRowDxfId="168" dataCellStyle="20% - Énfasis1"/>
    <tableColumn id="3" xr3:uid="{00000000-0010-0000-0000-000003000000}" name="FEB" totalsRowFunction="sum" dataDxfId="167" totalsRowDxfId="166" dataCellStyle="20% - Énfasis1"/>
    <tableColumn id="4" xr3:uid="{00000000-0010-0000-0000-000004000000}" name="MAR" totalsRowFunction="sum" dataDxfId="165" totalsRowDxfId="164" dataCellStyle="20% - Énfasis1"/>
    <tableColumn id="5" xr3:uid="{00000000-0010-0000-0000-000005000000}" name="ABR" totalsRowFunction="sum" dataDxfId="163" totalsRowDxfId="162" dataCellStyle="20% - Énfasis1"/>
    <tableColumn id="6" xr3:uid="{00000000-0010-0000-0000-000006000000}" name="MAY" totalsRowFunction="sum" dataDxfId="161" totalsRowDxfId="160" dataCellStyle="20% - Énfasis1"/>
    <tableColumn id="7" xr3:uid="{00000000-0010-0000-0000-000007000000}" name="JUN" totalsRowFunction="sum" dataDxfId="159" totalsRowDxfId="158" dataCellStyle="20% - Énfasis1"/>
    <tableColumn id="8" xr3:uid="{00000000-0010-0000-0000-000008000000}" name="JUL" totalsRowFunction="sum" dataDxfId="157" totalsRowDxfId="156" dataCellStyle="20% - Énfasis1"/>
    <tableColumn id="9" xr3:uid="{00000000-0010-0000-0000-000009000000}" name="AGO" totalsRowFunction="sum" dataDxfId="155" totalsRowDxfId="154" dataCellStyle="20% - Énfasis1"/>
    <tableColumn id="10" xr3:uid="{00000000-0010-0000-0000-00000A000000}" name="SEP" totalsRowFunction="sum" dataDxfId="153" totalsRowDxfId="152" dataCellStyle="20% - Énfasis1"/>
    <tableColumn id="11" xr3:uid="{00000000-0010-0000-0000-00000B000000}" name="OCT" totalsRowFunction="sum" dataDxfId="151" totalsRowDxfId="150" dataCellStyle="20% - Énfasis1"/>
    <tableColumn id="12" xr3:uid="{00000000-0010-0000-0000-00000C000000}" name="NOV" totalsRowFunction="sum" dataDxfId="149" totalsRowDxfId="148" dataCellStyle="20% - Énfasis1"/>
    <tableColumn id="13" xr3:uid="{00000000-0010-0000-0000-00000D000000}" name="DIC" totalsRowFunction="sum" dataDxfId="147" totalsRowDxfId="146" dataCellStyle="20% - Énfasis1"/>
    <tableColumn id="14" xr3:uid="{00000000-0010-0000-0000-00000E000000}" name="TOTAL ANUAL" totalsRowFunction="sum" dataDxfId="145" totalsRowDxfId="144" dataCellStyle="20% - Énfasis1">
      <calculatedColumnFormula>SUM(tbl_Ingresos[[#This Row],[ENE]:[DIC]])</calculatedColumnFormula>
    </tableColumn>
    <tableColumn id="15" xr3:uid="{00000000-0010-0000-0000-00000F000000}" name="TENDENCIA" dataDxfId="143" totalsRowDxfId="142"/>
  </tableColumns>
  <tableStyleInfo name="Family Budget Cash Available 2" showFirstColumn="1" showLastColumn="0" showRowStripes="1" showColumnStripes="0"/>
  <extLst>
    <ext xmlns:x14="http://schemas.microsoft.com/office/spreadsheetml/2009/9/main" uri="{504A1905-F514-4f6f-8877-14C23A59335A}">
      <x14:table altText="Ingresos mensuales" altTextSummary="Resumen de los ingresos por tipo para cada mes calendario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_Gastos" displayName="tbl_Gastos" ref="B14:P29" totalsRowCount="1" headerRowDxfId="141" dataDxfId="139" totalsRowDxfId="138" headerRowBorderDxfId="140">
  <tableColumns count="15">
    <tableColumn id="1" xr3:uid="{00000000-0010-0000-0100-000001000000}" name="GASTOS" totalsRowLabel="TOTAL DE GASTOS" dataDxfId="137" totalsRowDxfId="136"/>
    <tableColumn id="2" xr3:uid="{00000000-0010-0000-0100-000002000000}" name="ENE" totalsRowFunction="sum" dataDxfId="135" totalsRowDxfId="134" dataCellStyle="20% - Énfasis1"/>
    <tableColumn id="3" xr3:uid="{00000000-0010-0000-0100-000003000000}" name="FEB" totalsRowFunction="sum" dataDxfId="133" totalsRowDxfId="132" dataCellStyle="20% - Énfasis1"/>
    <tableColumn id="4" xr3:uid="{00000000-0010-0000-0100-000004000000}" name="MAR" totalsRowFunction="sum" dataDxfId="131" totalsRowDxfId="130" dataCellStyle="20% - Énfasis1"/>
    <tableColumn id="5" xr3:uid="{00000000-0010-0000-0100-000005000000}" name="ABR" totalsRowFunction="sum" dataDxfId="129" totalsRowDxfId="128" dataCellStyle="20% - Énfasis1"/>
    <tableColumn id="6" xr3:uid="{00000000-0010-0000-0100-000006000000}" name="MAY" totalsRowFunction="sum" dataDxfId="127" totalsRowDxfId="126" dataCellStyle="20% - Énfasis1"/>
    <tableColumn id="7" xr3:uid="{00000000-0010-0000-0100-000007000000}" name="JUN" totalsRowFunction="sum" dataDxfId="125" totalsRowDxfId="124" dataCellStyle="20% - Énfasis1"/>
    <tableColumn id="8" xr3:uid="{00000000-0010-0000-0100-000008000000}" name="JUL" totalsRowFunction="sum" dataDxfId="123" totalsRowDxfId="122" dataCellStyle="20% - Énfasis1"/>
    <tableColumn id="9" xr3:uid="{00000000-0010-0000-0100-000009000000}" name="AGO" totalsRowFunction="sum" dataDxfId="121" totalsRowDxfId="120" dataCellStyle="20% - Énfasis1"/>
    <tableColumn id="10" xr3:uid="{00000000-0010-0000-0100-00000A000000}" name="SEP" totalsRowFunction="sum" dataDxfId="119" totalsRowDxfId="118" dataCellStyle="20% - Énfasis1"/>
    <tableColumn id="11" xr3:uid="{00000000-0010-0000-0100-00000B000000}" name="OCT" totalsRowFunction="sum" dataDxfId="117" totalsRowDxfId="116" dataCellStyle="20% - Énfasis1"/>
    <tableColumn id="12" xr3:uid="{00000000-0010-0000-0100-00000C000000}" name="NOV" totalsRowFunction="sum" dataDxfId="115" totalsRowDxfId="114" dataCellStyle="20% - Énfasis1"/>
    <tableColumn id="13" xr3:uid="{00000000-0010-0000-0100-00000D000000}" name="DIC" totalsRowFunction="sum" dataDxfId="113" totalsRowDxfId="112" dataCellStyle="20% - Énfasis1"/>
    <tableColumn id="14" xr3:uid="{00000000-0010-0000-0100-00000E000000}" name="TOTAL ANUAL" totalsRowFunction="sum" dataDxfId="111" totalsRowDxfId="110" dataCellStyle="20% - Énfasis1">
      <calculatedColumnFormula>SUM(tbl_Gastos[[#This Row],[ENE]:[DIC]])</calculatedColumnFormula>
    </tableColumn>
    <tableColumn id="15" xr3:uid="{00000000-0010-0000-0100-00000F000000}" name="TENDENCIA" dataDxfId="109" totalsRowDxfId="108"/>
  </tableColumns>
  <tableStyleInfo name="Family Budget Cash Available 3" showFirstColumn="1" showLastColumn="0" showRowStripes="1" showColumnStripes="0"/>
  <extLst>
    <ext xmlns:x14="http://schemas.microsoft.com/office/spreadsheetml/2009/9/main" uri="{504A1905-F514-4f6f-8877-14C23A59335A}">
      <x14:table altText="Gastos mensuales" altTextSummary="Resumen de gastos para cada mes calendario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_EfectivoDisponible" displayName="tbl_EfectivoDisponible" ref="B5:P6" headerRowDxfId="107" dataDxfId="105" totalsRowDxfId="104" headerRowBorderDxfId="106">
  <tableColumns count="15">
    <tableColumn id="1" xr3:uid="{00000000-0010-0000-0200-000001000000}" name="EFECTIVO DISPONIBLE" totalsRowLabel="Total" dataDxfId="103" totalsRowDxfId="102"/>
    <tableColumn id="2" xr3:uid="{00000000-0010-0000-0200-000002000000}" name="ENE" dataDxfId="101">
      <calculatedColumnFormula>tbl_Ingresos[[#Totals],[ENE]]-tbl_Gastos[[#Totals],[ENE]]</calculatedColumnFormula>
    </tableColumn>
    <tableColumn id="3" xr3:uid="{00000000-0010-0000-0200-000003000000}" name="FEB" dataDxfId="100">
      <calculatedColumnFormula>tbl_Ingresos[[#Totals],[FEB]]-tbl_Gastos[[#Totals],[FEB]]</calculatedColumnFormula>
    </tableColumn>
    <tableColumn id="4" xr3:uid="{00000000-0010-0000-0200-000004000000}" name="MAR" dataDxfId="99">
      <calculatedColumnFormula>tbl_Ingresos[[#Totals],[MAR]]-tbl_Gastos[[#Totals],[MAR]]</calculatedColumnFormula>
    </tableColumn>
    <tableColumn id="5" xr3:uid="{00000000-0010-0000-0200-000005000000}" name="ABR" dataDxfId="98">
      <calculatedColumnFormula>tbl_Ingresos[[#Totals],[ABR]]-tbl_Gastos[[#Totals],[ABR]]</calculatedColumnFormula>
    </tableColumn>
    <tableColumn id="6" xr3:uid="{00000000-0010-0000-0200-000006000000}" name="MAY" dataDxfId="97">
      <calculatedColumnFormula>tbl_Ingresos[[#Totals],[MAY]]-tbl_Gastos[[#Totals],[MAY]]</calculatedColumnFormula>
    </tableColumn>
    <tableColumn id="7" xr3:uid="{00000000-0010-0000-0200-000007000000}" name="JUN" dataDxfId="96">
      <calculatedColumnFormula>tbl_Ingresos[[#Totals],[JUN]]-tbl_Gastos[[#Totals],[JUN]]</calculatedColumnFormula>
    </tableColumn>
    <tableColumn id="8" xr3:uid="{00000000-0010-0000-0200-000008000000}" name="JUL" dataDxfId="95">
      <calculatedColumnFormula>tbl_Ingresos[[#Totals],[JUL]]-tbl_Gastos[[#Totals],[JUL]]</calculatedColumnFormula>
    </tableColumn>
    <tableColumn id="9" xr3:uid="{00000000-0010-0000-0200-000009000000}" name="AGO" dataDxfId="94">
      <calculatedColumnFormula>tbl_Ingresos[[#Totals],[AGO]]-tbl_Gastos[[#Totals],[AGO]]</calculatedColumnFormula>
    </tableColumn>
    <tableColumn id="10" xr3:uid="{00000000-0010-0000-0200-00000A000000}" name="SEP" dataDxfId="93">
      <calculatedColumnFormula>tbl_Ingresos[[#Totals],[SEP]]-tbl_Gastos[[#Totals],[SEP]]</calculatedColumnFormula>
    </tableColumn>
    <tableColumn id="11" xr3:uid="{00000000-0010-0000-0200-00000B000000}" name="OCT" dataDxfId="92">
      <calculatedColumnFormula>tbl_Ingresos[[#Totals],[OCT]]-tbl_Gastos[[#Totals],[OCT]]</calculatedColumnFormula>
    </tableColumn>
    <tableColumn id="12" xr3:uid="{00000000-0010-0000-0200-00000C000000}" name="NOV" dataDxfId="91">
      <calculatedColumnFormula>tbl_Ingresos[[#Totals],[NOV]]-tbl_Gastos[[#Totals],[NOV]]</calculatedColumnFormula>
    </tableColumn>
    <tableColumn id="13" xr3:uid="{00000000-0010-0000-0200-00000D000000}" name="DIC" dataDxfId="90">
      <calculatedColumnFormula>tbl_Ingresos[[#Totals],[DIC]]-tbl_Gastos[[#Totals],[DIC]]</calculatedColumnFormula>
    </tableColumn>
    <tableColumn id="14" xr3:uid="{00000000-0010-0000-0200-00000E000000}" name="TOTAL ANUAL" dataDxfId="89"/>
    <tableColumn id="15" xr3:uid="{00000000-0010-0000-0200-00000F000000}" name="TENDENCIA" totalsRowFunction="count" dataDxfId="88"/>
  </tableColumns>
  <tableStyleInfo name="Family Budget Cash Available" showFirstColumn="1" showLastColumn="0" showRowStripes="1" showColumnStripes="0"/>
  <extLst>
    <ext xmlns:x14="http://schemas.microsoft.com/office/spreadsheetml/2009/9/main" uri="{504A1905-F514-4f6f-8877-14C23A59335A}">
      <x14:table altText="EFECTIVO MENSUAL DISPONIBLE" altTextSummary="Proporciona un resumen del efectivo disponible (ingresos menos gastos) para cada mes calendario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D356E6D-CEA6-45B9-80FE-A4E82FB7BCB1}" name="tbl_Ingresos5" displayName="tbl_Ingresos5" ref="B8:P12" totalsRowCount="1" headerRowDxfId="87" dataDxfId="85" totalsRowDxfId="84" headerRowBorderDxfId="86">
  <tableColumns count="15">
    <tableColumn id="1" xr3:uid="{EFD4B786-2E6B-4616-8A63-A612EF10E3BB}" name="TIPO DE INGRESOS" totalsRowLabel="TOTAL DE INGRESOS" dataDxfId="83" totalsRowDxfId="82"/>
    <tableColumn id="2" xr3:uid="{1DD2C63A-7294-4C67-94E0-9080CAA5E2F5}" name="ENE" totalsRowFunction="sum" dataDxfId="81" totalsRowDxfId="80"/>
    <tableColumn id="3" xr3:uid="{9E8EA79C-F05B-4593-97D2-C25FCB3C24DB}" name="FEB" totalsRowFunction="sum" dataDxfId="79" totalsRowDxfId="78"/>
    <tableColumn id="4" xr3:uid="{4092C8C3-B063-481B-8B60-4AF1BC91E2A9}" name="MAR" totalsRowFunction="sum" dataDxfId="77" totalsRowDxfId="76"/>
    <tableColumn id="5" xr3:uid="{4D3BA3A7-658F-45C4-96CE-E6E597DB2ABA}" name="ABR" totalsRowFunction="sum" dataDxfId="75" totalsRowDxfId="74"/>
    <tableColumn id="6" xr3:uid="{E0B90FB8-22AA-4AAB-8162-1C52D7C41CBC}" name="MAY" totalsRowFunction="sum" dataDxfId="73" totalsRowDxfId="72"/>
    <tableColumn id="7" xr3:uid="{2E9F1C00-2E26-4B30-9D8C-040319470104}" name="JUN" totalsRowFunction="sum" dataDxfId="71" totalsRowDxfId="70"/>
    <tableColumn id="8" xr3:uid="{24083C64-B54B-49F4-BDC7-80DCCDFC8619}" name="JUL" totalsRowFunction="sum" dataDxfId="69" totalsRowDxfId="68"/>
    <tableColumn id="9" xr3:uid="{FA92C99E-21F1-4EE9-8FDC-638032E9E682}" name="AGO" totalsRowFunction="sum" dataDxfId="67" totalsRowDxfId="66"/>
    <tableColumn id="10" xr3:uid="{CBBF6E32-A069-4A5A-B15D-D1984AFEEADD}" name="SEP" totalsRowFunction="sum" dataDxfId="65" totalsRowDxfId="64"/>
    <tableColumn id="11" xr3:uid="{4B8C50D3-6DDB-4742-9545-72A61F480B6C}" name="OCT" totalsRowFunction="sum" dataDxfId="63" totalsRowDxfId="62"/>
    <tableColumn id="12" xr3:uid="{3A0B27B6-F0A5-4531-A35E-BA208730A120}" name="NOV" totalsRowFunction="sum" dataDxfId="61" totalsRowDxfId="60"/>
    <tableColumn id="13" xr3:uid="{D7426E23-972E-464B-8E76-530AB1D12B7F}" name="DIC" totalsRowFunction="sum" dataDxfId="59" totalsRowDxfId="58"/>
    <tableColumn id="14" xr3:uid="{5EC3D2A4-3B64-452A-A133-5CCABDAA289E}" name="TOTAL ANUAL" totalsRowFunction="sum" dataDxfId="57" totalsRowDxfId="56">
      <calculatedColumnFormula>SUM(tbl_Ingresos5[[#This Row],[ENE]:[DIC]])</calculatedColumnFormula>
    </tableColumn>
    <tableColumn id="15" xr3:uid="{37A8D185-6D3C-4CCE-AC33-8F78B7ABF22D}" name="TENDENCIA" dataDxfId="55" totalsRowDxfId="54"/>
  </tableColumns>
  <tableStyleInfo name="Family Budget Cash Available 2" showFirstColumn="1" showLastColumn="0" showRowStripes="1" showColumnStripes="0"/>
  <extLst>
    <ext xmlns:x14="http://schemas.microsoft.com/office/spreadsheetml/2009/9/main" uri="{504A1905-F514-4f6f-8877-14C23A59335A}">
      <x14:table altText="Ingresos mensuales" altTextSummary="Resumen de los ingresos por tipo para cada mes calendario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C8ADD9C-9DD5-44FE-9B34-371700FEDDFE}" name="tbl_Gastos6" displayName="tbl_Gastos6" ref="B14:P29" totalsRowCount="1" headerRowDxfId="53" dataDxfId="51" totalsRowDxfId="50" headerRowBorderDxfId="52">
  <tableColumns count="15">
    <tableColumn id="1" xr3:uid="{2E0555D8-D5C9-43F4-B3CB-75772BB17913}" name="GASTOS" totalsRowLabel="TOTAL DE GASTOS" dataDxfId="49" totalsRowDxfId="48"/>
    <tableColumn id="2" xr3:uid="{A6A79AB0-0B99-47B7-B79E-1ECAB3EE72D9}" name="ENE" totalsRowFunction="sum" dataDxfId="47" totalsRowDxfId="46"/>
    <tableColumn id="3" xr3:uid="{D49FFC96-49C3-4AE6-9863-A9D4DCA29CA6}" name="FEB" totalsRowFunction="sum" dataDxfId="45" totalsRowDxfId="44"/>
    <tableColumn id="4" xr3:uid="{CC084CCF-490B-487E-AEE4-91E754CFC736}" name="MAR" totalsRowFunction="sum" dataDxfId="43" totalsRowDxfId="42"/>
    <tableColumn id="5" xr3:uid="{55B5C325-DCC5-4D00-A051-7F949729583E}" name="ABR" totalsRowFunction="sum" dataDxfId="41" totalsRowDxfId="40"/>
    <tableColumn id="6" xr3:uid="{168526D7-239B-4C50-8516-5A8FD0ED35BE}" name="MAY" totalsRowFunction="sum" dataDxfId="39" totalsRowDxfId="38"/>
    <tableColumn id="7" xr3:uid="{BB45E087-3B46-4D3C-8A40-F58A97CD5BA6}" name="JUN" totalsRowFunction="sum" dataDxfId="37" totalsRowDxfId="36"/>
    <tableColumn id="8" xr3:uid="{CBB232CF-E42B-449A-B64F-6AB04A789B6F}" name="JUL" totalsRowFunction="sum" dataDxfId="35" totalsRowDxfId="34"/>
    <tableColumn id="9" xr3:uid="{56A931BB-CAAC-4411-B3FD-0041A15C4AE1}" name="AGO" totalsRowFunction="sum" dataDxfId="33" totalsRowDxfId="32"/>
    <tableColumn id="10" xr3:uid="{CFDB4215-4216-489D-94B0-CFA3D4C71421}" name="SEP" totalsRowFunction="sum" dataDxfId="31" totalsRowDxfId="30"/>
    <tableColumn id="11" xr3:uid="{6F0540F0-13DA-4298-859C-68EB714B6B61}" name="OCT" totalsRowFunction="sum" dataDxfId="29" totalsRowDxfId="28"/>
    <tableColumn id="12" xr3:uid="{8AF31BBA-D925-4B22-BB5A-AFA6F243D9BD}" name="NOV" totalsRowFunction="sum" dataDxfId="27" totalsRowDxfId="26"/>
    <tableColumn id="13" xr3:uid="{4BCDF202-B275-44B9-9930-06BCF44F4D12}" name="DIC" totalsRowFunction="sum" dataDxfId="25" totalsRowDxfId="24"/>
    <tableColumn id="14" xr3:uid="{C17C3B16-3AEA-415C-A251-D807E53E2225}" name="TOTAL ANUAL" totalsRowFunction="sum" dataDxfId="23" totalsRowDxfId="22" dataCellStyle="20% - Énfasis1">
      <calculatedColumnFormula>SUM(tbl_Gastos6[[#This Row],[ENE]:[DIC]])</calculatedColumnFormula>
    </tableColumn>
    <tableColumn id="15" xr3:uid="{7DC79FF0-393B-434B-B32C-98B229C05092}" name="TENDENCIA" dataDxfId="21" totalsRowDxfId="20"/>
  </tableColumns>
  <tableStyleInfo name="Family Budget Cash Available 3" showFirstColumn="1" showLastColumn="0" showRowStripes="1" showColumnStripes="0"/>
  <extLst>
    <ext xmlns:x14="http://schemas.microsoft.com/office/spreadsheetml/2009/9/main" uri="{504A1905-F514-4f6f-8877-14C23A59335A}">
      <x14:table altText="Gastos mensuales" altTextSummary="Resumen de gastos para cada mes calendario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582DB0C-35DF-4598-8303-1DA62218078F}" name="tbl_EfectivoDisponible7" displayName="tbl_EfectivoDisponible7" ref="B5:P6" headerRowDxfId="19" dataDxfId="17" totalsRowDxfId="16" headerRowBorderDxfId="18">
  <tableColumns count="15">
    <tableColumn id="1" xr3:uid="{335AA66A-833D-43A5-85DF-8CED4DCD05ED}" name="EFECTIVO DISPONIBLE" totalsRowLabel="Total" dataDxfId="15" totalsRowDxfId="14"/>
    <tableColumn id="2" xr3:uid="{07A25AB8-8DFF-4A2B-92F7-B0B47D3FB16F}" name="ENE" dataDxfId="13">
      <calculatedColumnFormula>tbl_Ingresos5[[#Totals],[ENE]]-tbl_Gastos6[[#Totals],[ENE]]</calculatedColumnFormula>
    </tableColumn>
    <tableColumn id="3" xr3:uid="{0A2785E5-6AE9-4D6F-94F3-8C9F03CA6C3C}" name="FEB" dataDxfId="12">
      <calculatedColumnFormula>tbl_Ingresos5[[#Totals],[FEB]]-tbl_Gastos6[[#Totals],[FEB]]</calculatedColumnFormula>
    </tableColumn>
    <tableColumn id="4" xr3:uid="{F033E02D-00BD-4BA0-B84C-8AEDE03634B0}" name="MAR" dataDxfId="11">
      <calculatedColumnFormula>tbl_Ingresos5[[#Totals],[MAR]]-tbl_Gastos6[[#Totals],[MAR]]</calculatedColumnFormula>
    </tableColumn>
    <tableColumn id="5" xr3:uid="{AF8D09A8-6FEC-4103-B211-BF29724F35D5}" name="ABR" dataDxfId="10">
      <calculatedColumnFormula>tbl_Ingresos5[[#Totals],[ABR]]-tbl_Gastos6[[#Totals],[ABR]]</calculatedColumnFormula>
    </tableColumn>
    <tableColumn id="6" xr3:uid="{5B273E96-4BE4-4BD0-A439-109862184048}" name="MAY" dataDxfId="9">
      <calculatedColumnFormula>tbl_Ingresos5[[#Totals],[MAY]]-tbl_Gastos6[[#Totals],[MAY]]</calculatedColumnFormula>
    </tableColumn>
    <tableColumn id="7" xr3:uid="{CD0938F4-79CA-430E-B45E-32E690337BEB}" name="JUN" dataDxfId="8">
      <calculatedColumnFormula>tbl_Ingresos5[[#Totals],[JUN]]-tbl_Gastos6[[#Totals],[JUN]]</calculatedColumnFormula>
    </tableColumn>
    <tableColumn id="8" xr3:uid="{CF463675-2042-4C47-9520-3178FF66AA96}" name="JUL" dataDxfId="7">
      <calculatedColumnFormula>tbl_Ingresos5[[#Totals],[JUL]]-tbl_Gastos6[[#Totals],[JUL]]</calculatedColumnFormula>
    </tableColumn>
    <tableColumn id="9" xr3:uid="{13DAD6EB-3800-4B55-A7B7-0EA1E2729B2C}" name="AGO" dataDxfId="6">
      <calculatedColumnFormula>tbl_Ingresos5[[#Totals],[AGO]]-tbl_Gastos6[[#Totals],[AGO]]</calculatedColumnFormula>
    </tableColumn>
    <tableColumn id="10" xr3:uid="{DB04BB13-0832-4A5D-8EDC-8B912C0D7747}" name="SEP" dataDxfId="5">
      <calculatedColumnFormula>tbl_Ingresos5[[#Totals],[SEP]]-tbl_Gastos6[[#Totals],[SEP]]</calculatedColumnFormula>
    </tableColumn>
    <tableColumn id="11" xr3:uid="{F24774ED-8EAD-4A1F-AE34-107EB6CFBFF4}" name="OCT" dataDxfId="4">
      <calculatedColumnFormula>tbl_Ingresos5[[#Totals],[OCT]]-tbl_Gastos6[[#Totals],[OCT]]</calculatedColumnFormula>
    </tableColumn>
    <tableColumn id="12" xr3:uid="{4EAEBFF8-5781-4868-937A-2102605E15C3}" name="NOV" dataDxfId="3">
      <calculatedColumnFormula>tbl_Ingresos5[[#Totals],[NOV]]-tbl_Gastos6[[#Totals],[NOV]]</calculatedColumnFormula>
    </tableColumn>
    <tableColumn id="13" xr3:uid="{CB325A50-F80C-4349-9C5D-544ADA588872}" name="DIC" dataDxfId="2">
      <calculatedColumnFormula>tbl_Ingresos5[[#Totals],[DIC]]-tbl_Gastos6[[#Totals],[DIC]]</calculatedColumnFormula>
    </tableColumn>
    <tableColumn id="14" xr3:uid="{2C5EA0F9-8BBF-46A0-8300-006E56AB9097}" name="TOTAL ANUAL" dataDxfId="1"/>
    <tableColumn id="15" xr3:uid="{FCC8D90C-96B2-47A5-97FB-E8BDAF6900D8}" name="TENDENCIA" totalsRowFunction="count" dataDxfId="0"/>
  </tableColumns>
  <tableStyleInfo name="Family Budget Cash Available" showFirstColumn="1" showLastColumn="0" showRowStripes="1" showColumnStripes="0"/>
  <extLst>
    <ext xmlns:x14="http://schemas.microsoft.com/office/spreadsheetml/2009/9/main" uri="{504A1905-F514-4f6f-8877-14C23A59335A}">
      <x14:table altText="EFECTIVO MENSUAL DISPONIBLE" altTextSummary="Proporciona un resumen del efectivo disponible (ingresos menos gastos) para cada mes calendario"/>
    </ext>
  </extLst>
</table>
</file>

<file path=xl/theme/theme1.xml><?xml version="1.0" encoding="utf-8"?>
<a:theme xmlns:a="http://schemas.openxmlformats.org/drawingml/2006/main" name="Office Theme">
  <a:themeElements>
    <a:clrScheme name="Family Budge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FA9F4E"/>
      </a:accent1>
      <a:accent2>
        <a:srgbClr val="6CCACD"/>
      </a:accent2>
      <a:accent3>
        <a:srgbClr val="F26C63"/>
      </a:accent3>
      <a:accent4>
        <a:srgbClr val="9ACF6D"/>
      </a:accent4>
      <a:accent5>
        <a:srgbClr val="F1CA50"/>
      </a:accent5>
      <a:accent6>
        <a:srgbClr val="B18FC0"/>
      </a:accent6>
      <a:hlink>
        <a:srgbClr val="5BBDE2"/>
      </a:hlink>
      <a:folHlink>
        <a:srgbClr val="B18FC0"/>
      </a:folHlink>
    </a:clrScheme>
    <a:fontScheme name="Family Budget">
      <a:majorFont>
        <a:latin typeface="Bookman Old Style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2:V32"/>
  <sheetViews>
    <sheetView showGridLines="0" tabSelected="1" zoomScale="62" zoomScaleNormal="90" workbookViewId="0">
      <selection activeCell="I36" sqref="I36"/>
    </sheetView>
  </sheetViews>
  <sheetFormatPr baseColWidth="10" defaultColWidth="9.109375" defaultRowHeight="21" customHeight="1" x14ac:dyDescent="0.25"/>
  <cols>
    <col min="1" max="1" width="7.33203125" style="5" customWidth="1"/>
    <col min="2" max="2" width="27.44140625" style="5" customWidth="1"/>
    <col min="3" max="14" width="12" style="5" customWidth="1"/>
    <col min="15" max="15" width="16.6640625" style="5" customWidth="1"/>
    <col min="16" max="16" width="14.44140625" style="5" customWidth="1"/>
    <col min="17" max="16384" width="9.109375" style="5"/>
  </cols>
  <sheetData>
    <row r="2" spans="1:22" ht="33" customHeight="1" thickBot="1" x14ac:dyDescent="0.85">
      <c r="A2" s="1"/>
      <c r="B2" s="2" t="s">
        <v>38</v>
      </c>
      <c r="C2" s="3"/>
      <c r="D2" s="3"/>
      <c r="E2" s="3"/>
      <c r="F2" s="4"/>
      <c r="H2" s="1"/>
      <c r="I2" s="1"/>
      <c r="J2" s="1"/>
      <c r="M2" s="1"/>
      <c r="N2" s="6"/>
      <c r="O2" s="6"/>
      <c r="P2" s="6"/>
    </row>
    <row r="3" spans="1:22" ht="21" customHeight="1" thickBot="1" x14ac:dyDescent="0.6">
      <c r="A3" s="1"/>
      <c r="B3" s="7" t="s">
        <v>37</v>
      </c>
      <c r="C3" s="8"/>
      <c r="D3" s="9"/>
      <c r="E3" s="9"/>
      <c r="F3" s="9"/>
      <c r="H3" s="1"/>
      <c r="I3" s="1"/>
      <c r="J3" s="1"/>
      <c r="K3" s="1"/>
      <c r="L3" s="1"/>
      <c r="M3" s="1"/>
      <c r="N3" s="6"/>
    </row>
    <row r="4" spans="1:22" ht="21" customHeight="1" thickBot="1" x14ac:dyDescent="0.45">
      <c r="A4" s="1"/>
      <c r="B4" s="1"/>
      <c r="C4" s="10"/>
      <c r="D4" s="10"/>
      <c r="E4" s="1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22" s="14" customFormat="1" ht="21" customHeight="1" thickTop="1" thickBot="1" x14ac:dyDescent="0.3">
      <c r="A5" s="11"/>
      <c r="B5" s="12" t="s">
        <v>18</v>
      </c>
      <c r="C5" s="13" t="s">
        <v>19</v>
      </c>
      <c r="D5" s="13" t="s">
        <v>20</v>
      </c>
      <c r="E5" s="13" t="s">
        <v>31</v>
      </c>
      <c r="F5" s="13" t="s">
        <v>21</v>
      </c>
      <c r="G5" s="13" t="s">
        <v>22</v>
      </c>
      <c r="H5" s="13" t="s">
        <v>23</v>
      </c>
      <c r="I5" s="13" t="s">
        <v>24</v>
      </c>
      <c r="J5" s="13" t="s">
        <v>25</v>
      </c>
      <c r="K5" s="13" t="s">
        <v>26</v>
      </c>
      <c r="L5" s="13" t="s">
        <v>27</v>
      </c>
      <c r="M5" s="13" t="s">
        <v>28</v>
      </c>
      <c r="N5" s="13" t="s">
        <v>29</v>
      </c>
      <c r="O5" s="12" t="s">
        <v>36</v>
      </c>
      <c r="P5" s="12" t="s">
        <v>30</v>
      </c>
    </row>
    <row r="6" spans="1:22" s="19" customFormat="1" ht="21" customHeight="1" thickTop="1" x14ac:dyDescent="0.25">
      <c r="A6" s="11"/>
      <c r="B6" s="15" t="s">
        <v>16</v>
      </c>
      <c r="C6" s="16">
        <f>tbl_Ingresos[[#Totals],[ENE]]-tbl_Gastos[[#Totals],[ENE]]</f>
        <v>0</v>
      </c>
      <c r="D6" s="16">
        <f>tbl_Ingresos[[#Totals],[FEB]]-tbl_Gastos[[#Totals],[FEB]]</f>
        <v>0</v>
      </c>
      <c r="E6" s="16">
        <f>tbl_Ingresos[[#Totals],[MAR]]-tbl_Gastos[[#Totals],[MAR]]</f>
        <v>0</v>
      </c>
      <c r="F6" s="16">
        <f>tbl_Ingresos[[#Totals],[ABR]]-tbl_Gastos[[#Totals],[ABR]]</f>
        <v>0</v>
      </c>
      <c r="G6" s="16">
        <f>tbl_Ingresos[[#Totals],[MAY]]-tbl_Gastos[[#Totals],[MAY]]</f>
        <v>0</v>
      </c>
      <c r="H6" s="16">
        <f>tbl_Ingresos[[#Totals],[JUN]]-tbl_Gastos[[#Totals],[JUN]]</f>
        <v>0</v>
      </c>
      <c r="I6" s="16">
        <f>tbl_Ingresos[[#Totals],[JUL]]-tbl_Gastos[[#Totals],[JUL]]</f>
        <v>0</v>
      </c>
      <c r="J6" s="16">
        <f>tbl_Ingresos[[#Totals],[AGO]]-tbl_Gastos[[#Totals],[AGO]]</f>
        <v>0</v>
      </c>
      <c r="K6" s="16">
        <f>tbl_Ingresos[[#Totals],[SEP]]-tbl_Gastos[[#Totals],[SEP]]</f>
        <v>0</v>
      </c>
      <c r="L6" s="16">
        <f>tbl_Ingresos[[#Totals],[OCT]]-tbl_Gastos[[#Totals],[OCT]]</f>
        <v>0</v>
      </c>
      <c r="M6" s="16">
        <f>tbl_Ingresos[[#Totals],[NOV]]-tbl_Gastos[[#Totals],[NOV]]</f>
        <v>0</v>
      </c>
      <c r="N6" s="16">
        <f>tbl_Ingresos[[#Totals],[DIC]]-tbl_Gastos[[#Totals],[DIC]]</f>
        <v>0</v>
      </c>
      <c r="O6" s="17"/>
      <c r="P6" s="18"/>
    </row>
    <row r="7" spans="1:22" ht="21" customHeight="1" thickBot="1" x14ac:dyDescent="0.45">
      <c r="A7" s="1"/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10"/>
      <c r="P7" s="10"/>
    </row>
    <row r="8" spans="1:22" ht="21" customHeight="1" thickTop="1" thickBot="1" x14ac:dyDescent="0.45">
      <c r="A8" s="1"/>
      <c r="B8" s="12" t="s">
        <v>32</v>
      </c>
      <c r="C8" s="22" t="s">
        <v>19</v>
      </c>
      <c r="D8" s="22" t="s">
        <v>20</v>
      </c>
      <c r="E8" s="22" t="s">
        <v>31</v>
      </c>
      <c r="F8" s="22" t="s">
        <v>21</v>
      </c>
      <c r="G8" s="22" t="s">
        <v>22</v>
      </c>
      <c r="H8" s="22" t="s">
        <v>23</v>
      </c>
      <c r="I8" s="22" t="s">
        <v>24</v>
      </c>
      <c r="J8" s="22" t="s">
        <v>25</v>
      </c>
      <c r="K8" s="22" t="s">
        <v>26</v>
      </c>
      <c r="L8" s="22" t="s">
        <v>27</v>
      </c>
      <c r="M8" s="22" t="s">
        <v>28</v>
      </c>
      <c r="N8" s="22" t="s">
        <v>29</v>
      </c>
      <c r="O8" s="23" t="s">
        <v>36</v>
      </c>
      <c r="P8" s="23" t="s">
        <v>30</v>
      </c>
    </row>
    <row r="9" spans="1:22" s="27" customFormat="1" ht="21" customHeight="1" thickTop="1" x14ac:dyDescent="0.25">
      <c r="A9" s="24"/>
      <c r="B9" s="15" t="s">
        <v>10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7">
        <f>SUM(tbl_Ingresos[[#This Row],[ENE]:[DIC]])</f>
        <v>0</v>
      </c>
      <c r="P9" s="26"/>
    </row>
    <row r="10" spans="1:22" s="28" customFormat="1" ht="21" customHeight="1" x14ac:dyDescent="0.25">
      <c r="B10" s="15" t="s">
        <v>11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7">
        <f>SUM(tbl_Ingresos[[#This Row],[ENE]:[DIC]])</f>
        <v>0</v>
      </c>
      <c r="P10" s="26"/>
    </row>
    <row r="11" spans="1:22" s="27" customFormat="1" ht="21" customHeight="1" thickBot="1" x14ac:dyDescent="0.3">
      <c r="A11" s="24"/>
      <c r="B11" s="15" t="s">
        <v>12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7">
        <f>SUM(tbl_Ingresos[[#This Row],[ENE]:[DIC]])</f>
        <v>0</v>
      </c>
      <c r="P11" s="26"/>
    </row>
    <row r="12" spans="1:22" s="34" customFormat="1" ht="26.25" customHeight="1" thickTop="1" x14ac:dyDescent="0.4">
      <c r="A12" s="29"/>
      <c r="B12" s="30" t="s">
        <v>35</v>
      </c>
      <c r="C12" s="31">
        <f>SUBTOTAL(109,tbl_Ingresos[ENE])</f>
        <v>0</v>
      </c>
      <c r="D12" s="31">
        <f>SUBTOTAL(109,tbl_Ingresos[FEB])</f>
        <v>0</v>
      </c>
      <c r="E12" s="31">
        <f>SUBTOTAL(109,tbl_Ingresos[MAR])</f>
        <v>0</v>
      </c>
      <c r="F12" s="31">
        <f>SUBTOTAL(109,tbl_Ingresos[ABR])</f>
        <v>0</v>
      </c>
      <c r="G12" s="31">
        <f>SUBTOTAL(109,tbl_Ingresos[MAY])</f>
        <v>0</v>
      </c>
      <c r="H12" s="31">
        <f>SUBTOTAL(109,tbl_Ingresos[JUN])</f>
        <v>0</v>
      </c>
      <c r="I12" s="31">
        <f>SUBTOTAL(109,tbl_Ingresos[JUL])</f>
        <v>0</v>
      </c>
      <c r="J12" s="31">
        <f>SUBTOTAL(109,tbl_Ingresos[AGO])</f>
        <v>0</v>
      </c>
      <c r="K12" s="31">
        <f>SUBTOTAL(109,tbl_Ingresos[SEP])</f>
        <v>0</v>
      </c>
      <c r="L12" s="31">
        <f>SUBTOTAL(109,tbl_Ingresos[OCT])</f>
        <v>0</v>
      </c>
      <c r="M12" s="31">
        <f>SUBTOTAL(109,tbl_Ingresos[NOV])</f>
        <v>0</v>
      </c>
      <c r="N12" s="31">
        <f>SUBTOTAL(109,tbl_Ingresos[DIC])</f>
        <v>0</v>
      </c>
      <c r="O12" s="32">
        <f>SUBTOTAL(109,tbl_Ingresos[TOTAL ANUAL])</f>
        <v>0</v>
      </c>
      <c r="P12" s="33"/>
    </row>
    <row r="13" spans="1:22" ht="21" customHeight="1" thickBot="1" x14ac:dyDescent="0.45">
      <c r="A13" s="1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spans="1:22" ht="21" customHeight="1" thickTop="1" x14ac:dyDescent="0.4">
      <c r="A14" s="1"/>
      <c r="B14" s="23" t="s">
        <v>33</v>
      </c>
      <c r="C14" s="13" t="s">
        <v>19</v>
      </c>
      <c r="D14" s="13" t="s">
        <v>20</v>
      </c>
      <c r="E14" s="13" t="s">
        <v>31</v>
      </c>
      <c r="F14" s="13" t="s">
        <v>21</v>
      </c>
      <c r="G14" s="13" t="s">
        <v>22</v>
      </c>
      <c r="H14" s="13" t="s">
        <v>23</v>
      </c>
      <c r="I14" s="13" t="s">
        <v>24</v>
      </c>
      <c r="J14" s="13" t="s">
        <v>25</v>
      </c>
      <c r="K14" s="13" t="s">
        <v>26</v>
      </c>
      <c r="L14" s="13" t="s">
        <v>27</v>
      </c>
      <c r="M14" s="13" t="s">
        <v>28</v>
      </c>
      <c r="N14" s="13" t="s">
        <v>29</v>
      </c>
      <c r="O14" s="23" t="s">
        <v>36</v>
      </c>
      <c r="P14" s="23" t="s">
        <v>30</v>
      </c>
    </row>
    <row r="15" spans="1:22" ht="21" customHeight="1" x14ac:dyDescent="0.4">
      <c r="A15" s="1"/>
      <c r="B15" s="15" t="s">
        <v>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7">
        <f>SUM(tbl_Gastos[[#This Row],[ENE]:[DIC]])</f>
        <v>0</v>
      </c>
      <c r="P15" s="35"/>
      <c r="V15" s="36"/>
    </row>
    <row r="16" spans="1:22" ht="21" customHeight="1" x14ac:dyDescent="0.4">
      <c r="A16" s="1"/>
      <c r="B16" s="15" t="s">
        <v>1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7">
        <f>SUM(tbl_Gastos[[#This Row],[ENE]:[DIC]])</f>
        <v>0</v>
      </c>
      <c r="P16" s="35"/>
    </row>
    <row r="17" spans="1:20" ht="21" customHeight="1" x14ac:dyDescent="0.4">
      <c r="A17" s="1"/>
      <c r="B17" s="15" t="s">
        <v>14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7">
        <f>SUM(tbl_Gastos[[#This Row],[ENE]:[DIC]])</f>
        <v>0</v>
      </c>
      <c r="P17" s="35"/>
    </row>
    <row r="18" spans="1:20" ht="21" customHeight="1" x14ac:dyDescent="0.4">
      <c r="A18" s="1"/>
      <c r="B18" s="15" t="s">
        <v>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7">
        <f>SUM(tbl_Gastos[[#This Row],[ENE]:[DIC]])</f>
        <v>0</v>
      </c>
      <c r="P18" s="35"/>
    </row>
    <row r="19" spans="1:20" ht="21" customHeight="1" x14ac:dyDescent="0.4">
      <c r="A19" s="1"/>
      <c r="B19" s="15" t="s">
        <v>13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7">
        <f>SUM(tbl_Gastos[[#This Row],[ENE]:[DIC]])</f>
        <v>0</v>
      </c>
      <c r="P19" s="35"/>
    </row>
    <row r="20" spans="1:20" ht="21" customHeight="1" x14ac:dyDescent="0.4">
      <c r="A20" s="1"/>
      <c r="B20" s="15" t="s">
        <v>15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7">
        <f>SUM(tbl_Gastos[[#This Row],[ENE]:[DIC]])</f>
        <v>0</v>
      </c>
      <c r="P20" s="35"/>
    </row>
    <row r="21" spans="1:20" ht="21" customHeight="1" x14ac:dyDescent="0.4">
      <c r="A21" s="1"/>
      <c r="B21" s="15" t="s">
        <v>7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7">
        <f>SUM(tbl_Gastos[[#This Row],[ENE]:[DIC]])</f>
        <v>0</v>
      </c>
      <c r="P21" s="35"/>
    </row>
    <row r="22" spans="1:20" ht="21" customHeight="1" x14ac:dyDescent="0.4">
      <c r="A22" s="1"/>
      <c r="B22" s="15" t="s">
        <v>8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7">
        <f>SUM(tbl_Gastos[[#This Row],[ENE]:[DIC]])</f>
        <v>0</v>
      </c>
      <c r="P22" s="35"/>
    </row>
    <row r="23" spans="1:20" ht="21" customHeight="1" x14ac:dyDescent="0.4">
      <c r="A23" s="1"/>
      <c r="B23" s="15" t="s">
        <v>3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7">
        <f>SUM(tbl_Gastos[[#This Row],[ENE]:[DIC]])</f>
        <v>0</v>
      </c>
      <c r="P23" s="35"/>
    </row>
    <row r="24" spans="1:20" ht="21" customHeight="1" x14ac:dyDescent="0.4">
      <c r="A24" s="1"/>
      <c r="B24" s="15" t="s">
        <v>4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7">
        <f>SUM(tbl_Gastos[[#This Row],[ENE]:[DIC]])</f>
        <v>0</v>
      </c>
      <c r="P24" s="35"/>
      <c r="T24" s="36"/>
    </row>
    <row r="25" spans="1:20" ht="21" customHeight="1" x14ac:dyDescent="0.4">
      <c r="A25" s="1"/>
      <c r="B25" s="15" t="s">
        <v>5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7">
        <f>SUM(tbl_Gastos[[#This Row],[ENE]:[DIC]])</f>
        <v>0</v>
      </c>
      <c r="P25" s="35"/>
      <c r="T25" s="37"/>
    </row>
    <row r="26" spans="1:20" ht="21" customHeight="1" x14ac:dyDescent="0.4">
      <c r="A26" s="1"/>
      <c r="B26" s="15" t="s">
        <v>9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7">
        <f>SUM(tbl_Gastos[[#This Row],[ENE]:[DIC]])</f>
        <v>0</v>
      </c>
      <c r="P26" s="35"/>
    </row>
    <row r="27" spans="1:20" s="6" customFormat="1" ht="21" customHeight="1" x14ac:dyDescent="0.25">
      <c r="B27" s="15" t="s">
        <v>6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7">
        <f>SUM(tbl_Gastos[[#This Row],[ENE]:[DIC]])</f>
        <v>0</v>
      </c>
      <c r="P27" s="35"/>
    </row>
    <row r="28" spans="1:20" ht="21" customHeight="1" thickBot="1" x14ac:dyDescent="0.45">
      <c r="A28" s="1"/>
      <c r="B28" s="15" t="s">
        <v>17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7">
        <f>SUM(tbl_Gastos[[#This Row],[ENE]:[DIC]])</f>
        <v>0</v>
      </c>
      <c r="P28" s="35"/>
    </row>
    <row r="29" spans="1:20" ht="26.25" customHeight="1" thickTop="1" x14ac:dyDescent="0.25">
      <c r="B29" s="38" t="s">
        <v>34</v>
      </c>
      <c r="C29" s="39">
        <f>SUBTOTAL(109,tbl_Gastos[ENE])</f>
        <v>0</v>
      </c>
      <c r="D29" s="39">
        <f>SUBTOTAL(109,tbl_Gastos[FEB])</f>
        <v>0</v>
      </c>
      <c r="E29" s="39">
        <f>SUBTOTAL(109,tbl_Gastos[MAR])</f>
        <v>0</v>
      </c>
      <c r="F29" s="39">
        <f>SUBTOTAL(109,tbl_Gastos[ABR])</f>
        <v>0</v>
      </c>
      <c r="G29" s="39">
        <f>SUBTOTAL(109,tbl_Gastos[MAY])</f>
        <v>0</v>
      </c>
      <c r="H29" s="39">
        <f>SUBTOTAL(109,tbl_Gastos[JUN])</f>
        <v>0</v>
      </c>
      <c r="I29" s="39">
        <f>SUBTOTAL(109,tbl_Gastos[JUL])</f>
        <v>0</v>
      </c>
      <c r="J29" s="39">
        <f>SUBTOTAL(109,tbl_Gastos[AGO])</f>
        <v>0</v>
      </c>
      <c r="K29" s="39">
        <f>SUBTOTAL(109,tbl_Gastos[SEP])</f>
        <v>0</v>
      </c>
      <c r="L29" s="39">
        <f>SUBTOTAL(109,tbl_Gastos[OCT])</f>
        <v>0</v>
      </c>
      <c r="M29" s="39">
        <f>SUBTOTAL(109,tbl_Gastos[NOV])</f>
        <v>0</v>
      </c>
      <c r="N29" s="39">
        <f>SUBTOTAL(109,tbl_Gastos[DIC])</f>
        <v>0</v>
      </c>
      <c r="O29" s="32">
        <f>SUBTOTAL(109,tbl_Gastos[TOTAL ANUAL])</f>
        <v>0</v>
      </c>
      <c r="P29" s="40"/>
    </row>
    <row r="32" spans="1:20" ht="30" customHeight="1" x14ac:dyDescent="0.25">
      <c r="A32" s="44" t="s">
        <v>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</sheetData>
  <sheetProtection sheet="1" objects="1" scenarios="1"/>
  <mergeCells count="2">
    <mergeCell ref="B13:P13"/>
    <mergeCell ref="A32:P32"/>
  </mergeCells>
  <printOptions horizontalCentered="1"/>
  <pageMargins left="0.25" right="0.25" top="0.75" bottom="0.75" header="0.3" footer="0.3"/>
  <pageSetup scale="68" fitToHeight="0" orientation="landscape" r:id="rId1"/>
  <headerFooter differentFirst="1">
    <oddFooter>Page &amp;P of &amp;N</oddFooter>
  </headerFooter>
  <drawing r:id="rId2"/>
  <tableParts count="3">
    <tablePart r:id="rId3"/>
    <tablePart r:id="rId4"/>
    <tablePart r:id="rId5"/>
  </tableParts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high="1" low="1" xr2:uid="{00000000-0003-0000-0000-000004000000}">
          <x14:colorSeries rgb="FF006B47"/>
          <x14:colorNegative rgb="FFFFB620"/>
          <x14:colorAxis rgb="FF000000"/>
          <x14:colorMarkers rgb="FFD70077"/>
          <x14:colorFirst rgb="FF777777"/>
          <x14:colorLast rgb="FF359CEB"/>
          <x14:colorHigh rgb="FF92D050"/>
          <x14:colorLow rgb="FFFF0000"/>
          <x14:sparklines>
            <x14:sparkline>
              <xm:f>'Presupuesto familiar'!C12:N12</xm:f>
              <xm:sqref>P12</xm:sqref>
            </x14:sparkline>
          </x14:sparklines>
        </x14:sparklineGroup>
        <x14:sparklineGroup type="column" displayEmptyCellsAs="gap" high="1" low="1" xr2:uid="{00000000-0003-0000-0000-000003000000}">
          <x14:colorSeries rgb="FF006B47"/>
          <x14:colorNegative rgb="FFFFB620"/>
          <x14:colorAxis rgb="FF000000"/>
          <x14:colorMarkers rgb="FFD70077"/>
          <x14:colorFirst rgb="FF777777"/>
          <x14:colorLast rgb="FF359CEB"/>
          <x14:colorHigh rgb="FFFF0000"/>
          <x14:colorLow rgb="FF92D050"/>
          <x14:sparklines>
            <x14:sparkline>
              <xm:f>'Presupuesto familiar'!C29:N29</xm:f>
              <xm:sqref>P29</xm:sqref>
            </x14:sparkline>
          </x14:sparklines>
        </x14:sparklineGroup>
        <x14:sparklineGroup type="column" displayEmptyCellsAs="gap" high="1" low="1" xr2:uid="{00000000-0003-0000-0000-000002000000}">
          <x14:colorSeries rgb="FF006B47"/>
          <x14:colorNegative rgb="FFFFB620"/>
          <x14:colorAxis rgb="FF000000"/>
          <x14:colorMarkers rgb="FFD70077"/>
          <x14:colorFirst rgb="FF777777"/>
          <x14:colorLast rgb="FF359CEB"/>
          <x14:colorHigh rgb="FF92D050"/>
          <x14:colorLow rgb="FFFF0000"/>
          <x14:sparklines>
            <x14:sparkline>
              <xm:f>'Presupuesto familiar'!C6:N6</xm:f>
              <xm:sqref>P6</xm:sqref>
            </x14:sparkline>
          </x14:sparklines>
        </x14:sparklineGroup>
        <x14:sparklineGroup displayEmptyCellsAs="gap" markers="1" high="1" low="1" xr2:uid="{00000000-0003-0000-0000-000001000000}">
          <x14:colorSeries rgb="FF006B47"/>
          <x14:colorNegative theme="0" tint="-0.499984740745262"/>
          <x14:colorAxis rgb="FF000000"/>
          <x14:colorMarkers rgb="FF006B47"/>
          <x14:colorFirst theme="6" tint="-0.249977111117893"/>
          <x14:colorLast theme="6" tint="-0.249977111117893"/>
          <x14:colorHigh rgb="FF006B47"/>
          <x14:colorLow rgb="FFFF0000"/>
          <x14:sparklines>
            <x14:sparkline>
              <xm:f>'Presupuesto familiar'!C9:N9</xm:f>
              <xm:sqref>P9</xm:sqref>
            </x14:sparkline>
            <x14:sparkline>
              <xm:f>'Presupuesto familiar'!C10:N10</xm:f>
              <xm:sqref>P10</xm:sqref>
            </x14:sparkline>
            <x14:sparkline>
              <xm:f>'Presupuesto familiar'!C11:N11</xm:f>
              <xm:sqref>P11</xm:sqref>
            </x14:sparkline>
          </x14:sparklines>
        </x14:sparklineGroup>
        <x14:sparklineGroup displayEmptyCellsAs="span" markers="1" high="1" low="1" displayHidden="1" xr2:uid="{00000000-0003-0000-0000-000000000000}">
          <x14:colorSeries theme="5" tint="0.39997558519241921"/>
          <x14:colorNegative theme="0" tint="-0.499984740745262"/>
          <x14:colorAxis rgb="FF000000"/>
          <x14:colorMarkers rgb="FF006B47"/>
          <x14:colorFirst theme="6" tint="-0.249977111117893"/>
          <x14:colorLast theme="6" tint="-0.249977111117893"/>
          <x14:colorHigh rgb="FF006B47"/>
          <x14:colorLow rgb="FFFF0000"/>
          <x14:sparklines>
            <x14:sparkline>
              <xm:f>'Presupuesto familiar'!C15:N15</xm:f>
              <xm:sqref>P15</xm:sqref>
            </x14:sparkline>
            <x14:sparkline>
              <xm:f>'Presupuesto familiar'!C16:N16</xm:f>
              <xm:sqref>P16</xm:sqref>
            </x14:sparkline>
            <x14:sparkline>
              <xm:f>'Presupuesto familiar'!C17:N17</xm:f>
              <xm:sqref>P17</xm:sqref>
            </x14:sparkline>
            <x14:sparkline>
              <xm:f>'Presupuesto familiar'!C18:N18</xm:f>
              <xm:sqref>P18</xm:sqref>
            </x14:sparkline>
            <x14:sparkline>
              <xm:f>'Presupuesto familiar'!C19:N19</xm:f>
              <xm:sqref>P19</xm:sqref>
            </x14:sparkline>
            <x14:sparkline>
              <xm:f>'Presupuesto familiar'!C20:N20</xm:f>
              <xm:sqref>P20</xm:sqref>
            </x14:sparkline>
            <x14:sparkline>
              <xm:f>'Presupuesto familiar'!C21:N21</xm:f>
              <xm:sqref>P21</xm:sqref>
            </x14:sparkline>
            <x14:sparkline>
              <xm:f>'Presupuesto familiar'!C22:N22</xm:f>
              <xm:sqref>P22</xm:sqref>
            </x14:sparkline>
            <x14:sparkline>
              <xm:f>'Presupuesto familiar'!C23:N23</xm:f>
              <xm:sqref>P23</xm:sqref>
            </x14:sparkline>
            <x14:sparkline>
              <xm:f>'Presupuesto familiar'!C24:N24</xm:f>
              <xm:sqref>P24</xm:sqref>
            </x14:sparkline>
            <x14:sparkline>
              <xm:f>'Presupuesto familiar'!C25:N25</xm:f>
              <xm:sqref>P25</xm:sqref>
            </x14:sparkline>
            <x14:sparkline>
              <xm:f>'Presupuesto familiar'!C26:N26</xm:f>
              <xm:sqref>P26</xm:sqref>
            </x14:sparkline>
            <x14:sparkline>
              <xm:f>'Presupuesto familiar'!C27:N27</xm:f>
              <xm:sqref>P27</xm:sqref>
            </x14:sparkline>
            <x14:sparkline>
              <xm:f>'Presupuesto familiar'!C28:N28</xm:f>
              <xm:sqref>P28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5650-69DE-4594-B1C7-398D2EE7C2E2}">
  <sheetPr>
    <tabColor theme="4"/>
    <pageSetUpPr autoPageBreaks="0" fitToPage="1"/>
  </sheetPr>
  <dimension ref="A2:V32"/>
  <sheetViews>
    <sheetView showGridLines="0" zoomScale="44" zoomScaleNormal="44" workbookViewId="0">
      <selection activeCell="E36" sqref="E36"/>
    </sheetView>
  </sheetViews>
  <sheetFormatPr baseColWidth="10" defaultColWidth="9.109375" defaultRowHeight="21" customHeight="1" x14ac:dyDescent="0.25"/>
  <cols>
    <col min="1" max="1" width="7.33203125" style="5" customWidth="1"/>
    <col min="2" max="2" width="27.44140625" style="5" customWidth="1"/>
    <col min="3" max="14" width="12" style="5" customWidth="1"/>
    <col min="15" max="15" width="16.6640625" style="5" customWidth="1"/>
    <col min="16" max="16" width="14.44140625" style="5" customWidth="1"/>
    <col min="17" max="16384" width="9.109375" style="5"/>
  </cols>
  <sheetData>
    <row r="2" spans="1:22" ht="33" customHeight="1" thickBot="1" x14ac:dyDescent="0.85">
      <c r="A2" s="1"/>
      <c r="B2" s="2" t="s">
        <v>38</v>
      </c>
      <c r="C2" s="3"/>
      <c r="D2" s="3"/>
      <c r="E2" s="3"/>
      <c r="F2" s="4"/>
      <c r="H2" s="1"/>
      <c r="I2" s="1"/>
      <c r="J2" s="1"/>
      <c r="M2" s="1"/>
      <c r="N2" s="6"/>
      <c r="O2" s="6"/>
      <c r="P2" s="6"/>
    </row>
    <row r="3" spans="1:22" ht="21" customHeight="1" thickBot="1" x14ac:dyDescent="0.6">
      <c r="A3" s="1"/>
      <c r="B3" s="7" t="s">
        <v>37</v>
      </c>
      <c r="C3" s="8">
        <v>2021</v>
      </c>
      <c r="D3" s="9"/>
      <c r="E3" s="9"/>
      <c r="F3" s="9"/>
      <c r="H3" s="1"/>
      <c r="I3" s="1"/>
      <c r="J3" s="1"/>
      <c r="K3" s="1"/>
      <c r="L3" s="1"/>
      <c r="M3" s="1"/>
      <c r="N3" s="6"/>
    </row>
    <row r="4" spans="1:22" ht="21" customHeight="1" thickBot="1" x14ac:dyDescent="0.45">
      <c r="A4" s="1"/>
      <c r="B4" s="1"/>
      <c r="C4" s="10"/>
      <c r="D4" s="10"/>
      <c r="E4" s="1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22" s="14" customFormat="1" ht="21" customHeight="1" thickTop="1" thickBot="1" x14ac:dyDescent="0.3">
      <c r="A5" s="11"/>
      <c r="B5" s="12" t="s">
        <v>18</v>
      </c>
      <c r="C5" s="13" t="s">
        <v>19</v>
      </c>
      <c r="D5" s="13" t="s">
        <v>20</v>
      </c>
      <c r="E5" s="13" t="s">
        <v>31</v>
      </c>
      <c r="F5" s="13" t="s">
        <v>21</v>
      </c>
      <c r="G5" s="13" t="s">
        <v>22</v>
      </c>
      <c r="H5" s="13" t="s">
        <v>23</v>
      </c>
      <c r="I5" s="13" t="s">
        <v>24</v>
      </c>
      <c r="J5" s="13" t="s">
        <v>25</v>
      </c>
      <c r="K5" s="13" t="s">
        <v>26</v>
      </c>
      <c r="L5" s="13" t="s">
        <v>27</v>
      </c>
      <c r="M5" s="13" t="s">
        <v>28</v>
      </c>
      <c r="N5" s="13" t="s">
        <v>29</v>
      </c>
      <c r="O5" s="12" t="s">
        <v>36</v>
      </c>
      <c r="P5" s="12" t="s">
        <v>30</v>
      </c>
    </row>
    <row r="6" spans="1:22" s="19" customFormat="1" ht="21" customHeight="1" thickTop="1" x14ac:dyDescent="0.25">
      <c r="A6" s="11"/>
      <c r="B6" s="15" t="s">
        <v>16</v>
      </c>
      <c r="C6" s="16">
        <f>tbl_Ingresos5[[#Totals],[ENE]]-tbl_Gastos6[[#Totals],[ENE]]</f>
        <v>-302.5</v>
      </c>
      <c r="D6" s="16">
        <f>tbl_Ingresos5[[#Totals],[FEB]]-tbl_Gastos6[[#Totals],[FEB]]</f>
        <v>-169.5</v>
      </c>
      <c r="E6" s="16">
        <f>tbl_Ingresos5[[#Totals],[MAR]]-tbl_Gastos6[[#Totals],[MAR]]</f>
        <v>-98.5</v>
      </c>
      <c r="F6" s="16">
        <f>tbl_Ingresos5[[#Totals],[ABR]]-tbl_Gastos6[[#Totals],[ABR]]</f>
        <v>-356.5</v>
      </c>
      <c r="G6" s="16">
        <f>tbl_Ingresos5[[#Totals],[MAY]]-tbl_Gastos6[[#Totals],[MAY]]</f>
        <v>-576.5</v>
      </c>
      <c r="H6" s="16">
        <f>tbl_Ingresos5[[#Totals],[JUN]]-tbl_Gastos6[[#Totals],[JUN]]</f>
        <v>3.5</v>
      </c>
      <c r="I6" s="16">
        <f>tbl_Ingresos5[[#Totals],[JUL]]-tbl_Gastos6[[#Totals],[JUL]]</f>
        <v>-170.5</v>
      </c>
      <c r="J6" s="16">
        <f>tbl_Ingresos5[[#Totals],[AGO]]-tbl_Gastos6[[#Totals],[AGO]]</f>
        <v>-66.5</v>
      </c>
      <c r="K6" s="16">
        <f>tbl_Ingresos5[[#Totals],[SEP]]-tbl_Gastos6[[#Totals],[SEP]]</f>
        <v>-42.5</v>
      </c>
      <c r="L6" s="16">
        <f>tbl_Ingresos5[[#Totals],[OCT]]-tbl_Gastos6[[#Totals],[OCT]]</f>
        <v>-59.5</v>
      </c>
      <c r="M6" s="16">
        <f>tbl_Ingresos5[[#Totals],[NOV]]-tbl_Gastos6[[#Totals],[NOV]]</f>
        <v>24.5</v>
      </c>
      <c r="N6" s="16">
        <f>tbl_Ingresos5[[#Totals],[DIC]]-tbl_Gastos6[[#Totals],[DIC]]</f>
        <v>3.5</v>
      </c>
      <c r="O6" s="17"/>
      <c r="P6" s="18"/>
    </row>
    <row r="7" spans="1:22" ht="21" customHeight="1" thickBot="1" x14ac:dyDescent="0.45">
      <c r="A7" s="1"/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10"/>
      <c r="P7" s="10"/>
    </row>
    <row r="8" spans="1:22" ht="21" customHeight="1" thickTop="1" thickBot="1" x14ac:dyDescent="0.45">
      <c r="A8" s="1"/>
      <c r="B8" s="12" t="s">
        <v>32</v>
      </c>
      <c r="C8" s="22" t="s">
        <v>19</v>
      </c>
      <c r="D8" s="22" t="s">
        <v>20</v>
      </c>
      <c r="E8" s="22" t="s">
        <v>31</v>
      </c>
      <c r="F8" s="22" t="s">
        <v>21</v>
      </c>
      <c r="G8" s="22" t="s">
        <v>22</v>
      </c>
      <c r="H8" s="22" t="s">
        <v>23</v>
      </c>
      <c r="I8" s="22" t="s">
        <v>24</v>
      </c>
      <c r="J8" s="22" t="s">
        <v>25</v>
      </c>
      <c r="K8" s="22" t="s">
        <v>26</v>
      </c>
      <c r="L8" s="22" t="s">
        <v>27</v>
      </c>
      <c r="M8" s="22" t="s">
        <v>28</v>
      </c>
      <c r="N8" s="22" t="s">
        <v>29</v>
      </c>
      <c r="O8" s="23" t="s">
        <v>36</v>
      </c>
      <c r="P8" s="23" t="s">
        <v>30</v>
      </c>
    </row>
    <row r="9" spans="1:22" s="27" customFormat="1" ht="21" customHeight="1" thickTop="1" x14ac:dyDescent="0.25">
      <c r="A9" s="24"/>
      <c r="B9" s="15" t="s">
        <v>10</v>
      </c>
      <c r="C9" s="25">
        <v>100</v>
      </c>
      <c r="D9" s="25">
        <v>250</v>
      </c>
      <c r="E9" s="25">
        <v>300</v>
      </c>
      <c r="F9" s="25">
        <v>55</v>
      </c>
      <c r="G9" s="25">
        <v>158</v>
      </c>
      <c r="H9" s="25">
        <v>415</v>
      </c>
      <c r="I9" s="25">
        <v>222</v>
      </c>
      <c r="J9" s="25">
        <v>350</v>
      </c>
      <c r="K9" s="25">
        <v>350</v>
      </c>
      <c r="L9" s="25">
        <v>350</v>
      </c>
      <c r="M9" s="25">
        <v>425</v>
      </c>
      <c r="N9" s="25">
        <v>425</v>
      </c>
      <c r="O9" s="17">
        <f>SUM(tbl_Ingresos5[[#This Row],[ENE]:[DIC]])</f>
        <v>3400</v>
      </c>
      <c r="P9" s="26"/>
    </row>
    <row r="10" spans="1:22" s="28" customFormat="1" ht="21" customHeight="1" x14ac:dyDescent="0.25">
      <c r="B10" s="15" t="s">
        <v>11</v>
      </c>
      <c r="C10" s="25">
        <v>240</v>
      </c>
      <c r="D10" s="25">
        <v>240</v>
      </c>
      <c r="E10" s="25">
        <v>240</v>
      </c>
      <c r="F10" s="25">
        <v>240</v>
      </c>
      <c r="G10" s="25">
        <v>240</v>
      </c>
      <c r="H10" s="25">
        <v>240</v>
      </c>
      <c r="I10" s="25">
        <v>240</v>
      </c>
      <c r="J10" s="25">
        <v>240</v>
      </c>
      <c r="K10" s="25">
        <v>240</v>
      </c>
      <c r="L10" s="25">
        <v>240</v>
      </c>
      <c r="M10" s="25">
        <v>240</v>
      </c>
      <c r="N10" s="25">
        <v>240</v>
      </c>
      <c r="O10" s="17">
        <f>SUM(tbl_Ingresos5[[#This Row],[ENE]:[DIC]])</f>
        <v>2880</v>
      </c>
      <c r="P10" s="26"/>
    </row>
    <row r="11" spans="1:22" s="27" customFormat="1" ht="21" customHeight="1" thickBot="1" x14ac:dyDescent="0.3">
      <c r="A11" s="24"/>
      <c r="B11" s="15" t="s">
        <v>12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7">
        <f>SUM(tbl_Ingresos5[[#This Row],[ENE]:[DIC]])</f>
        <v>0</v>
      </c>
      <c r="P11" s="26"/>
    </row>
    <row r="12" spans="1:22" s="34" customFormat="1" ht="26.25" customHeight="1" thickTop="1" x14ac:dyDescent="0.4">
      <c r="A12" s="29"/>
      <c r="B12" s="30" t="s">
        <v>35</v>
      </c>
      <c r="C12" s="31">
        <f>SUBTOTAL(109,tbl_Ingresos5[ENE])</f>
        <v>340</v>
      </c>
      <c r="D12" s="31">
        <f>SUBTOTAL(109,tbl_Ingresos5[FEB])</f>
        <v>490</v>
      </c>
      <c r="E12" s="31">
        <f>SUBTOTAL(109,tbl_Ingresos5[MAR])</f>
        <v>540</v>
      </c>
      <c r="F12" s="31">
        <f>SUBTOTAL(109,tbl_Ingresos5[ABR])</f>
        <v>295</v>
      </c>
      <c r="G12" s="31">
        <f>SUBTOTAL(109,tbl_Ingresos5[MAY])</f>
        <v>398</v>
      </c>
      <c r="H12" s="31">
        <f>SUBTOTAL(109,tbl_Ingresos5[JUN])</f>
        <v>655</v>
      </c>
      <c r="I12" s="31">
        <f>SUBTOTAL(109,tbl_Ingresos5[JUL])</f>
        <v>462</v>
      </c>
      <c r="J12" s="31">
        <f>SUBTOTAL(109,tbl_Ingresos5[AGO])</f>
        <v>590</v>
      </c>
      <c r="K12" s="31">
        <f>SUBTOTAL(109,tbl_Ingresos5[SEP])</f>
        <v>590</v>
      </c>
      <c r="L12" s="31">
        <f>SUBTOTAL(109,tbl_Ingresos5[OCT])</f>
        <v>590</v>
      </c>
      <c r="M12" s="31">
        <f>SUBTOTAL(109,tbl_Ingresos5[NOV])</f>
        <v>665</v>
      </c>
      <c r="N12" s="31">
        <f>SUBTOTAL(109,tbl_Ingresos5[DIC])</f>
        <v>665</v>
      </c>
      <c r="O12" s="32">
        <f>SUBTOTAL(109,tbl_Ingresos5[TOTAL ANUAL])</f>
        <v>6280</v>
      </c>
      <c r="P12" s="33"/>
    </row>
    <row r="13" spans="1:22" ht="21" customHeight="1" thickBot="1" x14ac:dyDescent="0.45">
      <c r="A13" s="1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spans="1:22" ht="21" customHeight="1" thickTop="1" x14ac:dyDescent="0.4">
      <c r="A14" s="1"/>
      <c r="B14" s="23" t="s">
        <v>33</v>
      </c>
      <c r="C14" s="13" t="s">
        <v>19</v>
      </c>
      <c r="D14" s="13" t="s">
        <v>20</v>
      </c>
      <c r="E14" s="13" t="s">
        <v>31</v>
      </c>
      <c r="F14" s="13" t="s">
        <v>21</v>
      </c>
      <c r="G14" s="13" t="s">
        <v>22</v>
      </c>
      <c r="H14" s="13" t="s">
        <v>23</v>
      </c>
      <c r="I14" s="13" t="s">
        <v>24</v>
      </c>
      <c r="J14" s="13" t="s">
        <v>25</v>
      </c>
      <c r="K14" s="13" t="s">
        <v>26</v>
      </c>
      <c r="L14" s="13" t="s">
        <v>27</v>
      </c>
      <c r="M14" s="13" t="s">
        <v>28</v>
      </c>
      <c r="N14" s="13" t="s">
        <v>29</v>
      </c>
      <c r="O14" s="23" t="s">
        <v>36</v>
      </c>
      <c r="P14" s="23" t="s">
        <v>30</v>
      </c>
    </row>
    <row r="15" spans="1:22" ht="21" customHeight="1" x14ac:dyDescent="0.4">
      <c r="A15" s="1"/>
      <c r="B15" s="15" t="s">
        <v>0</v>
      </c>
      <c r="C15" s="25">
        <v>400</v>
      </c>
      <c r="D15" s="25">
        <v>400</v>
      </c>
      <c r="E15" s="25">
        <v>400</v>
      </c>
      <c r="F15" s="25">
        <v>400</v>
      </c>
      <c r="G15" s="25">
        <v>400</v>
      </c>
      <c r="H15" s="25">
        <v>400</v>
      </c>
      <c r="I15" s="25">
        <v>400</v>
      </c>
      <c r="J15" s="25">
        <v>400</v>
      </c>
      <c r="K15" s="25">
        <v>400</v>
      </c>
      <c r="L15" s="25">
        <v>400</v>
      </c>
      <c r="M15" s="25">
        <v>400</v>
      </c>
      <c r="N15" s="25">
        <v>400</v>
      </c>
      <c r="O15" s="17">
        <f>SUM(tbl_Gastos6[[#This Row],[ENE]:[DIC]])</f>
        <v>4800</v>
      </c>
      <c r="P15" s="35"/>
      <c r="V15" s="36"/>
    </row>
    <row r="16" spans="1:22" ht="21" customHeight="1" x14ac:dyDescent="0.4">
      <c r="A16" s="1"/>
      <c r="B16" s="15" t="s">
        <v>1</v>
      </c>
      <c r="C16" s="25">
        <v>100</v>
      </c>
      <c r="D16" s="25">
        <v>100</v>
      </c>
      <c r="E16" s="25">
        <v>100</v>
      </c>
      <c r="F16" s="25">
        <v>100</v>
      </c>
      <c r="G16" s="25">
        <v>100</v>
      </c>
      <c r="H16" s="25">
        <v>100</v>
      </c>
      <c r="I16" s="25">
        <v>100</v>
      </c>
      <c r="J16" s="25">
        <v>100</v>
      </c>
      <c r="K16" s="25">
        <v>100</v>
      </c>
      <c r="L16" s="25">
        <v>100</v>
      </c>
      <c r="M16" s="25">
        <v>100</v>
      </c>
      <c r="N16" s="25">
        <v>100</v>
      </c>
      <c r="O16" s="17">
        <f>SUM(tbl_Gastos6[[#This Row],[ENE]:[DIC]])</f>
        <v>1200</v>
      </c>
      <c r="P16" s="35"/>
    </row>
    <row r="17" spans="1:20" ht="21" customHeight="1" x14ac:dyDescent="0.4">
      <c r="A17" s="1"/>
      <c r="B17" s="15" t="s">
        <v>14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7">
        <f>SUM(tbl_Gastos6[[#This Row],[ENE]:[DIC]])</f>
        <v>0</v>
      </c>
      <c r="P17" s="35"/>
    </row>
    <row r="18" spans="1:20" ht="21" customHeight="1" x14ac:dyDescent="0.4">
      <c r="A18" s="1"/>
      <c r="B18" s="15" t="s">
        <v>2</v>
      </c>
      <c r="C18" s="25">
        <v>0</v>
      </c>
      <c r="D18" s="25">
        <v>0</v>
      </c>
      <c r="E18" s="25">
        <v>0</v>
      </c>
      <c r="F18" s="25">
        <v>0</v>
      </c>
      <c r="G18" s="25">
        <v>350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17">
        <f>SUM(tbl_Gastos6[[#This Row],[ENE]:[DIC]])</f>
        <v>350</v>
      </c>
      <c r="P18" s="35"/>
    </row>
    <row r="19" spans="1:20" ht="21" customHeight="1" x14ac:dyDescent="0.4">
      <c r="A19" s="1"/>
      <c r="B19" s="15" t="s">
        <v>13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17">
        <f>SUM(tbl_Gastos6[[#This Row],[ENE]:[DIC]])</f>
        <v>0</v>
      </c>
      <c r="P19" s="35"/>
    </row>
    <row r="20" spans="1:20" ht="21" customHeight="1" x14ac:dyDescent="0.4">
      <c r="A20" s="1"/>
      <c r="B20" s="15" t="s">
        <v>15</v>
      </c>
      <c r="C20" s="25">
        <v>40</v>
      </c>
      <c r="D20" s="25">
        <v>40</v>
      </c>
      <c r="E20" s="25">
        <v>40</v>
      </c>
      <c r="F20" s="25">
        <v>40</v>
      </c>
      <c r="G20" s="25">
        <v>40</v>
      </c>
      <c r="H20" s="25">
        <v>40</v>
      </c>
      <c r="I20" s="25">
        <v>40</v>
      </c>
      <c r="J20" s="25">
        <v>40</v>
      </c>
      <c r="K20" s="25">
        <v>40</v>
      </c>
      <c r="L20" s="25">
        <v>40</v>
      </c>
      <c r="M20" s="25">
        <v>40</v>
      </c>
      <c r="N20" s="25">
        <v>40</v>
      </c>
      <c r="O20" s="17">
        <f>SUM(tbl_Gastos6[[#This Row],[ENE]:[DIC]])</f>
        <v>480</v>
      </c>
      <c r="P20" s="35"/>
    </row>
    <row r="21" spans="1:20" ht="21" customHeight="1" x14ac:dyDescent="0.4">
      <c r="A21" s="1"/>
      <c r="B21" s="15" t="s">
        <v>7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7">
        <f>SUM(tbl_Gastos6[[#This Row],[ENE]:[DIC]])</f>
        <v>0</v>
      </c>
      <c r="P21" s="35"/>
    </row>
    <row r="22" spans="1:20" ht="21" customHeight="1" x14ac:dyDescent="0.4">
      <c r="A22" s="1"/>
      <c r="B22" s="15" t="s">
        <v>8</v>
      </c>
      <c r="C22" s="25">
        <v>20</v>
      </c>
      <c r="D22" s="25">
        <v>20</v>
      </c>
      <c r="E22" s="25">
        <v>20</v>
      </c>
      <c r="F22" s="25">
        <v>20</v>
      </c>
      <c r="G22" s="25">
        <v>20</v>
      </c>
      <c r="H22" s="25">
        <v>20</v>
      </c>
      <c r="I22" s="25">
        <v>20</v>
      </c>
      <c r="J22" s="25">
        <v>20</v>
      </c>
      <c r="K22" s="25">
        <v>20</v>
      </c>
      <c r="L22" s="25">
        <v>20</v>
      </c>
      <c r="M22" s="25">
        <v>20</v>
      </c>
      <c r="N22" s="25">
        <v>20</v>
      </c>
      <c r="O22" s="17">
        <f>SUM(tbl_Gastos6[[#This Row],[ENE]:[DIC]])</f>
        <v>240</v>
      </c>
      <c r="P22" s="35"/>
    </row>
    <row r="23" spans="1:20" ht="21" customHeight="1" x14ac:dyDescent="0.4">
      <c r="A23" s="1"/>
      <c r="B23" s="15" t="s">
        <v>3</v>
      </c>
      <c r="C23" s="25">
        <v>70</v>
      </c>
      <c r="D23" s="25">
        <v>68</v>
      </c>
      <c r="E23" s="25">
        <v>66</v>
      </c>
      <c r="F23" s="25">
        <v>60</v>
      </c>
      <c r="G23" s="25">
        <v>52</v>
      </c>
      <c r="H23" s="25">
        <v>60</v>
      </c>
      <c r="I23" s="25">
        <v>60</v>
      </c>
      <c r="J23" s="25">
        <v>65</v>
      </c>
      <c r="K23" s="25">
        <v>60</v>
      </c>
      <c r="L23" s="25">
        <v>58</v>
      </c>
      <c r="M23" s="25">
        <v>68</v>
      </c>
      <c r="N23" s="25">
        <v>70</v>
      </c>
      <c r="O23" s="17">
        <f>SUM(tbl_Gastos6[[#This Row],[ENE]:[DIC]])</f>
        <v>757</v>
      </c>
      <c r="P23" s="35"/>
    </row>
    <row r="24" spans="1:20" ht="21" customHeight="1" x14ac:dyDescent="0.4">
      <c r="A24" s="1"/>
      <c r="B24" s="15" t="s">
        <v>4</v>
      </c>
      <c r="C24" s="25">
        <v>0</v>
      </c>
      <c r="D24" s="25">
        <v>19</v>
      </c>
      <c r="E24" s="25">
        <v>0</v>
      </c>
      <c r="F24" s="25">
        <v>19</v>
      </c>
      <c r="G24" s="25">
        <v>0</v>
      </c>
      <c r="H24" s="25">
        <v>19</v>
      </c>
      <c r="I24" s="25">
        <v>0</v>
      </c>
      <c r="J24" s="25">
        <v>19</v>
      </c>
      <c r="K24" s="25">
        <v>0</v>
      </c>
      <c r="L24" s="25">
        <v>19</v>
      </c>
      <c r="M24" s="25">
        <v>0</v>
      </c>
      <c r="N24" s="25">
        <v>19</v>
      </c>
      <c r="O24" s="17">
        <f>SUM(tbl_Gastos6[[#This Row],[ENE]:[DIC]])</f>
        <v>114</v>
      </c>
      <c r="P24" s="35"/>
      <c r="T24" s="36"/>
    </row>
    <row r="25" spans="1:20" ht="21" customHeight="1" x14ac:dyDescent="0.4">
      <c r="A25" s="1"/>
      <c r="B25" s="15" t="s">
        <v>5</v>
      </c>
      <c r="C25" s="25">
        <v>12.5</v>
      </c>
      <c r="D25" s="25">
        <v>12.5</v>
      </c>
      <c r="E25" s="25">
        <v>12.5</v>
      </c>
      <c r="F25" s="25">
        <v>12.5</v>
      </c>
      <c r="G25" s="25">
        <v>12.5</v>
      </c>
      <c r="H25" s="25">
        <v>12.5</v>
      </c>
      <c r="I25" s="25">
        <v>12.5</v>
      </c>
      <c r="J25" s="25">
        <v>12.5</v>
      </c>
      <c r="K25" s="25">
        <v>12.5</v>
      </c>
      <c r="L25" s="25">
        <v>12.5</v>
      </c>
      <c r="M25" s="25">
        <v>12.5</v>
      </c>
      <c r="N25" s="25">
        <v>12.5</v>
      </c>
      <c r="O25" s="17">
        <f>SUM(tbl_Gastos6[[#This Row],[ENE]:[DIC]])</f>
        <v>150</v>
      </c>
      <c r="P25" s="35"/>
      <c r="T25" s="37"/>
    </row>
    <row r="26" spans="1:20" ht="21" customHeight="1" x14ac:dyDescent="0.4">
      <c r="A26" s="1"/>
      <c r="B26" s="15" t="s">
        <v>9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7">
        <f>SUM(tbl_Gastos6[[#This Row],[ENE]:[DIC]])</f>
        <v>0</v>
      </c>
      <c r="P26" s="35"/>
    </row>
    <row r="27" spans="1:20" s="6" customFormat="1" ht="21" customHeight="1" x14ac:dyDescent="0.25">
      <c r="B27" s="15" t="s">
        <v>6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7">
        <f>SUM(tbl_Gastos6[[#This Row],[ENE]:[DIC]])</f>
        <v>0</v>
      </c>
      <c r="P27" s="35"/>
    </row>
    <row r="28" spans="1:20" ht="21" customHeight="1" thickBot="1" x14ac:dyDescent="0.45">
      <c r="A28" s="1"/>
      <c r="B28" s="41" t="s">
        <v>17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17">
        <f>SUM(tbl_Gastos6[[#This Row],[ENE]:[DIC]])</f>
        <v>0</v>
      </c>
      <c r="P28" s="35"/>
    </row>
    <row r="29" spans="1:20" ht="26.25" customHeight="1" thickTop="1" x14ac:dyDescent="0.25">
      <c r="B29" s="38" t="s">
        <v>34</v>
      </c>
      <c r="C29" s="39">
        <f>SUBTOTAL(109,tbl_Gastos6[ENE])</f>
        <v>642.5</v>
      </c>
      <c r="D29" s="39">
        <f>SUBTOTAL(109,tbl_Gastos6[FEB])</f>
        <v>659.5</v>
      </c>
      <c r="E29" s="39">
        <f>SUBTOTAL(109,tbl_Gastos6[MAR])</f>
        <v>638.5</v>
      </c>
      <c r="F29" s="39">
        <f>SUBTOTAL(109,tbl_Gastos6[ABR])</f>
        <v>651.5</v>
      </c>
      <c r="G29" s="39">
        <f>SUBTOTAL(109,tbl_Gastos6[MAY])</f>
        <v>974.5</v>
      </c>
      <c r="H29" s="39">
        <f>SUBTOTAL(109,tbl_Gastos6[JUN])</f>
        <v>651.5</v>
      </c>
      <c r="I29" s="39">
        <f>SUBTOTAL(109,tbl_Gastos6[JUL])</f>
        <v>632.5</v>
      </c>
      <c r="J29" s="39">
        <f>SUBTOTAL(109,tbl_Gastos6[AGO])</f>
        <v>656.5</v>
      </c>
      <c r="K29" s="39">
        <f>SUBTOTAL(109,tbl_Gastos6[SEP])</f>
        <v>632.5</v>
      </c>
      <c r="L29" s="39">
        <f>SUBTOTAL(109,tbl_Gastos6[OCT])</f>
        <v>649.5</v>
      </c>
      <c r="M29" s="39">
        <f>SUBTOTAL(109,tbl_Gastos6[NOV])</f>
        <v>640.5</v>
      </c>
      <c r="N29" s="39">
        <f>SUBTOTAL(109,tbl_Gastos6[DIC])</f>
        <v>661.5</v>
      </c>
      <c r="O29" s="32">
        <f>SUBTOTAL(109,tbl_Gastos6[TOTAL ANUAL])</f>
        <v>8091</v>
      </c>
      <c r="P29" s="40"/>
    </row>
    <row r="31" spans="1:20" ht="15.45" customHeight="1" x14ac:dyDescent="0.25"/>
    <row r="32" spans="1:20" s="42" customFormat="1" ht="26.55" customHeight="1" x14ac:dyDescent="0.25">
      <c r="A32" s="44" t="s">
        <v>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</sheetData>
  <sheetProtection sheet="1" objects="1" scenarios="1"/>
  <mergeCells count="2">
    <mergeCell ref="B13:P13"/>
    <mergeCell ref="A32:P32"/>
  </mergeCells>
  <printOptions horizontalCentered="1"/>
  <pageMargins left="0.25" right="0.25" top="0.75" bottom="0.75" header="0.3" footer="0.3"/>
  <pageSetup scale="68" fitToHeight="0" orientation="landscape" r:id="rId1"/>
  <headerFooter differentFirst="1">
    <oddFooter>Page &amp;P of &amp;N</oddFooter>
  </headerFooter>
  <drawing r:id="rId2"/>
  <tableParts count="3">
    <tablePart r:id="rId3"/>
    <tablePart r:id="rId4"/>
    <tablePart r:id="rId5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 markers="1" high="1" low="1" displayHidden="1" xr2:uid="{AE4317D2-019D-4356-8141-9B8BD2030BBA}">
          <x14:colorSeries theme="5" tint="0.39997558519241921"/>
          <x14:colorNegative theme="0" tint="-0.499984740745262"/>
          <x14:colorAxis rgb="FF000000"/>
          <x14:colorMarkers rgb="FF006B47"/>
          <x14:colorFirst theme="6" tint="-0.249977111117893"/>
          <x14:colorLast theme="6" tint="-0.249977111117893"/>
          <x14:colorHigh rgb="FF006B47"/>
          <x14:colorLow rgb="FFFF0000"/>
          <x14:sparklines>
            <x14:sparkline>
              <xm:f>EJEMPLO!C15:N15</xm:f>
              <xm:sqref>P15</xm:sqref>
            </x14:sparkline>
            <x14:sparkline>
              <xm:f>EJEMPLO!C16:N16</xm:f>
              <xm:sqref>P16</xm:sqref>
            </x14:sparkline>
            <x14:sparkline>
              <xm:f>EJEMPLO!C17:N17</xm:f>
              <xm:sqref>P17</xm:sqref>
            </x14:sparkline>
            <x14:sparkline>
              <xm:f>EJEMPLO!C18:N18</xm:f>
              <xm:sqref>P18</xm:sqref>
            </x14:sparkline>
            <x14:sparkline>
              <xm:f>EJEMPLO!C19:N19</xm:f>
              <xm:sqref>P19</xm:sqref>
            </x14:sparkline>
            <x14:sparkline>
              <xm:f>EJEMPLO!C20:N20</xm:f>
              <xm:sqref>P20</xm:sqref>
            </x14:sparkline>
            <x14:sparkline>
              <xm:f>EJEMPLO!C21:N21</xm:f>
              <xm:sqref>P21</xm:sqref>
            </x14:sparkline>
            <x14:sparkline>
              <xm:f>EJEMPLO!C22:N22</xm:f>
              <xm:sqref>P22</xm:sqref>
            </x14:sparkline>
            <x14:sparkline>
              <xm:f>EJEMPLO!C23:N23</xm:f>
              <xm:sqref>P23</xm:sqref>
            </x14:sparkline>
            <x14:sparkline>
              <xm:f>EJEMPLO!C24:N24</xm:f>
              <xm:sqref>P24</xm:sqref>
            </x14:sparkline>
            <x14:sparkline>
              <xm:f>EJEMPLO!C25:N25</xm:f>
              <xm:sqref>P25</xm:sqref>
            </x14:sparkline>
            <x14:sparkline>
              <xm:f>EJEMPLO!C26:N26</xm:f>
              <xm:sqref>P26</xm:sqref>
            </x14:sparkline>
            <x14:sparkline>
              <xm:f>EJEMPLO!C27:N27</xm:f>
              <xm:sqref>P27</xm:sqref>
            </x14:sparkline>
            <x14:sparkline>
              <xm:f>EJEMPLO!C28:N28</xm:f>
              <xm:sqref>P28</xm:sqref>
            </x14:sparkline>
          </x14:sparklines>
        </x14:sparklineGroup>
        <x14:sparklineGroup displayEmptyCellsAs="gap" markers="1" high="1" low="1" xr2:uid="{895288FB-4D2F-4BED-8CA0-3F50505FB5C3}">
          <x14:colorSeries rgb="FF006B47"/>
          <x14:colorNegative theme="0" tint="-0.499984740745262"/>
          <x14:colorAxis rgb="FF000000"/>
          <x14:colorMarkers rgb="FF006B47"/>
          <x14:colorFirst theme="6" tint="-0.249977111117893"/>
          <x14:colorLast theme="6" tint="-0.249977111117893"/>
          <x14:colorHigh rgb="FF006B47"/>
          <x14:colorLow rgb="FFFF0000"/>
          <x14:sparklines>
            <x14:sparkline>
              <xm:f>EJEMPLO!C9:N9</xm:f>
              <xm:sqref>P9</xm:sqref>
            </x14:sparkline>
            <x14:sparkline>
              <xm:f>EJEMPLO!C10:N10</xm:f>
              <xm:sqref>P10</xm:sqref>
            </x14:sparkline>
            <x14:sparkline>
              <xm:f>EJEMPLO!C11:N11</xm:f>
              <xm:sqref>P11</xm:sqref>
            </x14:sparkline>
          </x14:sparklines>
        </x14:sparklineGroup>
        <x14:sparklineGroup type="column" displayEmptyCellsAs="gap" high="1" low="1" xr2:uid="{0816C6B1-25EC-4D68-A45E-6F103D9CA3D1}">
          <x14:colorSeries rgb="FF006B47"/>
          <x14:colorNegative rgb="FFFFB620"/>
          <x14:colorAxis rgb="FF000000"/>
          <x14:colorMarkers rgb="FFD70077"/>
          <x14:colorFirst rgb="FF777777"/>
          <x14:colorLast rgb="FF359CEB"/>
          <x14:colorHigh rgb="FF92D050"/>
          <x14:colorLow rgb="FFFF0000"/>
          <x14:sparklines>
            <x14:sparkline>
              <xm:f>EJEMPLO!C6:N6</xm:f>
              <xm:sqref>P6</xm:sqref>
            </x14:sparkline>
          </x14:sparklines>
        </x14:sparklineGroup>
        <x14:sparklineGroup type="column" displayEmptyCellsAs="gap" high="1" low="1" xr2:uid="{D5D8D3A5-2434-478F-A207-09FDC25D8E9E}">
          <x14:colorSeries rgb="FF006B47"/>
          <x14:colorNegative rgb="FFFFB620"/>
          <x14:colorAxis rgb="FF000000"/>
          <x14:colorMarkers rgb="FFD70077"/>
          <x14:colorFirst rgb="FF777777"/>
          <x14:colorLast rgb="FF359CEB"/>
          <x14:colorHigh rgb="FFFF0000"/>
          <x14:colorLow rgb="FF92D050"/>
          <x14:sparklines>
            <x14:sparkline>
              <xm:f>EJEMPLO!C29:N29</xm:f>
              <xm:sqref>P29</xm:sqref>
            </x14:sparkline>
          </x14:sparklines>
        </x14:sparklineGroup>
        <x14:sparklineGroup type="column" displayEmptyCellsAs="gap" high="1" low="1" xr2:uid="{9A41084D-F889-460E-9DCB-26D24C0B4404}">
          <x14:colorSeries rgb="FF006B47"/>
          <x14:colorNegative rgb="FFFFB620"/>
          <x14:colorAxis rgb="FF000000"/>
          <x14:colorMarkers rgb="FFD70077"/>
          <x14:colorFirst rgb="FF777777"/>
          <x14:colorLast rgb="FF359CEB"/>
          <x14:colorHigh rgb="FF92D050"/>
          <x14:colorLow rgb="FFFF0000"/>
          <x14:sparklines>
            <x14:sparkline>
              <xm:f>EJEMPLO!C12:N12</xm:f>
              <xm:sqref>P12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2958f784-0ef9-4616-b22d-512a8cad1f0d" xsi:nil="true"/>
    <AssetExpire xmlns="2958f784-0ef9-4616-b22d-512a8cad1f0d">2029-01-01T08:00:00+00:00</AssetExpire>
    <CampaignTagsTaxHTField0 xmlns="2958f784-0ef9-4616-b22d-512a8cad1f0d">
      <Terms xmlns="http://schemas.microsoft.com/office/infopath/2007/PartnerControls"/>
    </CampaignTagsTaxHTField0>
    <IntlLangReviewDate xmlns="2958f784-0ef9-4616-b22d-512a8cad1f0d" xsi:nil="true"/>
    <TPFriendlyName xmlns="2958f784-0ef9-4616-b22d-512a8cad1f0d" xsi:nil="true"/>
    <IntlLangReview xmlns="2958f784-0ef9-4616-b22d-512a8cad1f0d">false</IntlLangReview>
    <LocLastLocAttemptVersionLookup xmlns="2958f784-0ef9-4616-b22d-512a8cad1f0d">845871</LocLastLocAttemptVersionLookup>
    <PolicheckWords xmlns="2958f784-0ef9-4616-b22d-512a8cad1f0d" xsi:nil="true"/>
    <SubmitterId xmlns="2958f784-0ef9-4616-b22d-512a8cad1f0d" xsi:nil="true"/>
    <AcquiredFrom xmlns="2958f784-0ef9-4616-b22d-512a8cad1f0d">Internal MS</AcquiredFrom>
    <EditorialStatus xmlns="2958f784-0ef9-4616-b22d-512a8cad1f0d" xsi:nil="true"/>
    <Markets xmlns="2958f784-0ef9-4616-b22d-512a8cad1f0d"/>
    <OriginAsset xmlns="2958f784-0ef9-4616-b22d-512a8cad1f0d" xsi:nil="true"/>
    <AssetStart xmlns="2958f784-0ef9-4616-b22d-512a8cad1f0d">2012-06-28T22:26:37+00:00</AssetStart>
    <FriendlyTitle xmlns="2958f784-0ef9-4616-b22d-512a8cad1f0d" xsi:nil="true"/>
    <MarketSpecific xmlns="2958f784-0ef9-4616-b22d-512a8cad1f0d">false</MarketSpecific>
    <TPNamespace xmlns="2958f784-0ef9-4616-b22d-512a8cad1f0d" xsi:nil="true"/>
    <PublishStatusLookup xmlns="2958f784-0ef9-4616-b22d-512a8cad1f0d">
      <Value>667719</Value>
    </PublishStatusLookup>
    <APAuthor xmlns="2958f784-0ef9-4616-b22d-512a8cad1f0d">
      <UserInfo>
        <DisplayName/>
        <AccountId>2566</AccountId>
        <AccountType/>
      </UserInfo>
    </APAuthor>
    <TPCommandLine xmlns="2958f784-0ef9-4616-b22d-512a8cad1f0d" xsi:nil="true"/>
    <IntlLangReviewer xmlns="2958f784-0ef9-4616-b22d-512a8cad1f0d" xsi:nil="true"/>
    <OpenTemplate xmlns="2958f784-0ef9-4616-b22d-512a8cad1f0d">true</OpenTemplate>
    <CSXSubmissionDate xmlns="2958f784-0ef9-4616-b22d-512a8cad1f0d" xsi:nil="true"/>
    <TaxCatchAll xmlns="2958f784-0ef9-4616-b22d-512a8cad1f0d"/>
    <Manager xmlns="2958f784-0ef9-4616-b22d-512a8cad1f0d" xsi:nil="true"/>
    <NumericId xmlns="2958f784-0ef9-4616-b22d-512a8cad1f0d" xsi:nil="true"/>
    <ParentAssetId xmlns="2958f784-0ef9-4616-b22d-512a8cad1f0d" xsi:nil="true"/>
    <OriginalSourceMarket xmlns="2958f784-0ef9-4616-b22d-512a8cad1f0d">english</OriginalSourceMarket>
    <ApprovalStatus xmlns="2958f784-0ef9-4616-b22d-512a8cad1f0d">InProgress</ApprovalStatus>
    <TPComponent xmlns="2958f784-0ef9-4616-b22d-512a8cad1f0d" xsi:nil="true"/>
    <EditorialTags xmlns="2958f784-0ef9-4616-b22d-512a8cad1f0d" xsi:nil="true"/>
    <TPExecutable xmlns="2958f784-0ef9-4616-b22d-512a8cad1f0d" xsi:nil="true"/>
    <TPLaunchHelpLink xmlns="2958f784-0ef9-4616-b22d-512a8cad1f0d" xsi:nil="true"/>
    <LocComments xmlns="2958f784-0ef9-4616-b22d-512a8cad1f0d" xsi:nil="true"/>
    <LocRecommendedHandoff xmlns="2958f784-0ef9-4616-b22d-512a8cad1f0d" xsi:nil="true"/>
    <SourceTitle xmlns="2958f784-0ef9-4616-b22d-512a8cad1f0d" xsi:nil="true"/>
    <CSXUpdate xmlns="2958f784-0ef9-4616-b22d-512a8cad1f0d">false</CSXUpdate>
    <IntlLocPriority xmlns="2958f784-0ef9-4616-b22d-512a8cad1f0d" xsi:nil="true"/>
    <UAProjectedTotalWords xmlns="2958f784-0ef9-4616-b22d-512a8cad1f0d" xsi:nil="true"/>
    <AssetType xmlns="2958f784-0ef9-4616-b22d-512a8cad1f0d" xsi:nil="true"/>
    <MachineTranslated xmlns="2958f784-0ef9-4616-b22d-512a8cad1f0d">false</MachineTranslated>
    <OutputCachingOn xmlns="2958f784-0ef9-4616-b22d-512a8cad1f0d">false</OutputCachingOn>
    <TemplateStatus xmlns="2958f784-0ef9-4616-b22d-512a8cad1f0d">Complete</TemplateStatus>
    <IsSearchable xmlns="2958f784-0ef9-4616-b22d-512a8cad1f0d">false</IsSearchable>
    <ContentItem xmlns="2958f784-0ef9-4616-b22d-512a8cad1f0d" xsi:nil="true"/>
    <HandoffToMSDN xmlns="2958f784-0ef9-4616-b22d-512a8cad1f0d" xsi:nil="true"/>
    <ShowIn xmlns="2958f784-0ef9-4616-b22d-512a8cad1f0d">Show everywhere</ShowIn>
    <ThumbnailAssetId xmlns="2958f784-0ef9-4616-b22d-512a8cad1f0d" xsi:nil="true"/>
    <UALocComments xmlns="2958f784-0ef9-4616-b22d-512a8cad1f0d" xsi:nil="true"/>
    <UALocRecommendation xmlns="2958f784-0ef9-4616-b22d-512a8cad1f0d">Localize</UALocRecommendation>
    <LastModifiedDateTime xmlns="2958f784-0ef9-4616-b22d-512a8cad1f0d" xsi:nil="true"/>
    <LegacyData xmlns="2958f784-0ef9-4616-b22d-512a8cad1f0d" xsi:nil="true"/>
    <LocManualTestRequired xmlns="2958f784-0ef9-4616-b22d-512a8cad1f0d">false</LocManualTestRequired>
    <LocMarketGroupTiers2 xmlns="2958f784-0ef9-4616-b22d-512a8cad1f0d" xsi:nil="true"/>
    <ClipArtFilename xmlns="2958f784-0ef9-4616-b22d-512a8cad1f0d" xsi:nil="true"/>
    <TPApplication xmlns="2958f784-0ef9-4616-b22d-512a8cad1f0d" xsi:nil="true"/>
    <CSXHash xmlns="2958f784-0ef9-4616-b22d-512a8cad1f0d" xsi:nil="true"/>
    <DirectSourceMarket xmlns="2958f784-0ef9-4616-b22d-512a8cad1f0d">english</DirectSourceMarket>
    <PrimaryImageGen xmlns="2958f784-0ef9-4616-b22d-512a8cad1f0d">false</PrimaryImageGen>
    <PlannedPubDate xmlns="2958f784-0ef9-4616-b22d-512a8cad1f0d" xsi:nil="true"/>
    <CSXSubmissionMarket xmlns="2958f784-0ef9-4616-b22d-512a8cad1f0d" xsi:nil="true"/>
    <Downloads xmlns="2958f784-0ef9-4616-b22d-512a8cad1f0d">0</Downloads>
    <ArtSampleDocs xmlns="2958f784-0ef9-4616-b22d-512a8cad1f0d" xsi:nil="true"/>
    <TrustLevel xmlns="2958f784-0ef9-4616-b22d-512a8cad1f0d">1 Microsoft Managed Content</TrustLevel>
    <BlockPublish xmlns="2958f784-0ef9-4616-b22d-512a8cad1f0d">false</BlockPublish>
    <TPLaunchHelpLinkType xmlns="2958f784-0ef9-4616-b22d-512a8cad1f0d">Template</TPLaunchHelpLinkType>
    <LocalizationTagsTaxHTField0 xmlns="2958f784-0ef9-4616-b22d-512a8cad1f0d">
      <Terms xmlns="http://schemas.microsoft.com/office/infopath/2007/PartnerControls"/>
    </LocalizationTagsTaxHTField0>
    <BusinessGroup xmlns="2958f784-0ef9-4616-b22d-512a8cad1f0d" xsi:nil="true"/>
    <Providers xmlns="2958f784-0ef9-4616-b22d-512a8cad1f0d" xsi:nil="true"/>
    <TemplateTemplateType xmlns="2958f784-0ef9-4616-b22d-512a8cad1f0d">Excel Spreadsheet Template</TemplateTemplateType>
    <TimesCloned xmlns="2958f784-0ef9-4616-b22d-512a8cad1f0d" xsi:nil="true"/>
    <TPAppVersion xmlns="2958f784-0ef9-4616-b22d-512a8cad1f0d" xsi:nil="true"/>
    <VoteCount xmlns="2958f784-0ef9-4616-b22d-512a8cad1f0d" xsi:nil="true"/>
    <AverageRating xmlns="2958f784-0ef9-4616-b22d-512a8cad1f0d" xsi:nil="true"/>
    <FeatureTagsTaxHTField0 xmlns="2958f784-0ef9-4616-b22d-512a8cad1f0d">
      <Terms xmlns="http://schemas.microsoft.com/office/infopath/2007/PartnerControls"/>
    </FeatureTagsTaxHTField0>
    <Provider xmlns="2958f784-0ef9-4616-b22d-512a8cad1f0d" xsi:nil="true"/>
    <UACurrentWords xmlns="2958f784-0ef9-4616-b22d-512a8cad1f0d" xsi:nil="true"/>
    <AssetId xmlns="2958f784-0ef9-4616-b22d-512a8cad1f0d">TP102929965</AssetId>
    <TPClientViewer xmlns="2958f784-0ef9-4616-b22d-512a8cad1f0d" xsi:nil="true"/>
    <DSATActionTaken xmlns="2958f784-0ef9-4616-b22d-512a8cad1f0d" xsi:nil="true"/>
    <APEditor xmlns="2958f784-0ef9-4616-b22d-512a8cad1f0d">
      <UserInfo>
        <DisplayName/>
        <AccountId xsi:nil="true"/>
        <AccountType/>
      </UserInfo>
    </APEditor>
    <TPInstallLocation xmlns="2958f784-0ef9-4616-b22d-512a8cad1f0d" xsi:nil="true"/>
    <OOCacheId xmlns="2958f784-0ef9-4616-b22d-512a8cad1f0d" xsi:nil="true"/>
    <IsDeleted xmlns="2958f784-0ef9-4616-b22d-512a8cad1f0d">false</IsDeleted>
    <PublishTargets xmlns="2958f784-0ef9-4616-b22d-512a8cad1f0d">OfficeOnlineVNext</PublishTargets>
    <ApprovalLog xmlns="2958f784-0ef9-4616-b22d-512a8cad1f0d" xsi:nil="true"/>
    <BugNumber xmlns="2958f784-0ef9-4616-b22d-512a8cad1f0d" xsi:nil="true"/>
    <CrawlForDependencies xmlns="2958f784-0ef9-4616-b22d-512a8cad1f0d">false</CrawlForDependencies>
    <InternalTagsTaxHTField0 xmlns="2958f784-0ef9-4616-b22d-512a8cad1f0d">
      <Terms xmlns="http://schemas.microsoft.com/office/infopath/2007/PartnerControls"/>
    </InternalTagsTaxHTField0>
    <LastHandOff xmlns="2958f784-0ef9-4616-b22d-512a8cad1f0d" xsi:nil="true"/>
    <Milestone xmlns="2958f784-0ef9-4616-b22d-512a8cad1f0d" xsi:nil="true"/>
    <OriginalRelease xmlns="2958f784-0ef9-4616-b22d-512a8cad1f0d">15</OriginalRelease>
    <RecommendationsModifier xmlns="2958f784-0ef9-4616-b22d-512a8cad1f0d" xsi:nil="true"/>
    <ScenarioTagsTaxHTField0 xmlns="2958f784-0ef9-4616-b22d-512a8cad1f0d">
      <Terms xmlns="http://schemas.microsoft.com/office/infopath/2007/PartnerControls"/>
    </ScenarioTagsTaxHTField0>
    <UANotes xmlns="2958f784-0ef9-4616-b22d-512a8cad1f0d" xsi:nil="true"/>
    <Description0 xmlns="fb5acd76-e9f3-4601-9d69-91f53ab96ae6" xsi:nil="true"/>
    <Component xmlns="fb5acd76-e9f3-4601-9d69-91f53ab96ae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DE95A0C693CEB341887D38A4A2B58B45040072C752107C5A7B47AA91A1EE638E6F1F" ma:contentTypeVersion="55" ma:contentTypeDescription="Create a new document." ma:contentTypeScope="" ma:versionID="3c98c83416931a21d43ed007fda5e4dd">
  <xsd:schema xmlns:xsd="http://www.w3.org/2001/XMLSchema" xmlns:xs="http://www.w3.org/2001/XMLSchema" xmlns:p="http://schemas.microsoft.com/office/2006/metadata/properties" xmlns:ns2="2958f784-0ef9-4616-b22d-512a8cad1f0d" xmlns:ns3="fb5acd76-e9f3-4601-9d69-91f53ab96ae6" targetNamespace="http://schemas.microsoft.com/office/2006/metadata/properties" ma:root="true" ma:fieldsID="938018c4f46d99993d20879d4e9ddff8" ns2:_="" ns3:_="">
    <xsd:import namespace="2958f784-0ef9-4616-b22d-512a8cad1f0d"/>
    <xsd:import namespace="fb5acd76-e9f3-4601-9d69-91f53ab96ae6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f784-0ef9-4616-b22d-512a8cad1f0d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ca69c71e-a029-4733-aca1-cabc27411b08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8D80075B-F8CE-48D6-9BD2-D195F7E115A9}" ma:internalName="CSXSubmissionMarket" ma:readOnly="false" ma:showField="MarketName" ma:web="2958f784-0ef9-4616-b22d-512a8cad1f0d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9327d1a0-1a14-4b12-a74c-0f320f972977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1F044C38-11A0-4051-9DF8-A3AFA85E16DC}" ma:internalName="InProjectListLookup" ma:readOnly="true" ma:showField="InProjectList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3b364bcb-a06e-4da1-8475-f5243c3236b2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1F044C38-11A0-4051-9DF8-A3AFA85E16DC}" ma:internalName="LastCompleteVersionLookup" ma:readOnly="true" ma:showField="LastCompleteVersion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1F044C38-11A0-4051-9DF8-A3AFA85E16DC}" ma:internalName="LastPreviewErrorLookup" ma:readOnly="true" ma:showField="LastPreviewError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1F044C38-11A0-4051-9DF8-A3AFA85E16DC}" ma:internalName="LastPreviewResultLookup" ma:readOnly="true" ma:showField="LastPreviewResult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1F044C38-11A0-4051-9DF8-A3AFA85E16DC}" ma:internalName="LastPreviewAttemptDateLookup" ma:readOnly="true" ma:showField="LastPreviewAttemptDate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1F044C38-11A0-4051-9DF8-A3AFA85E16DC}" ma:internalName="LastPreviewedByLookup" ma:readOnly="true" ma:showField="LastPreviewedBy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1F044C38-11A0-4051-9DF8-A3AFA85E16DC}" ma:internalName="LastPreviewTimeLookup" ma:readOnly="true" ma:showField="LastPreviewTime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1F044C38-11A0-4051-9DF8-A3AFA85E16DC}" ma:internalName="LastPreviewVersionLookup" ma:readOnly="true" ma:showField="LastPreviewVersion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1F044C38-11A0-4051-9DF8-A3AFA85E16DC}" ma:internalName="LastPublishErrorLookup" ma:readOnly="true" ma:showField="LastPublishError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1F044C38-11A0-4051-9DF8-A3AFA85E16DC}" ma:internalName="LastPublishResultLookup" ma:readOnly="true" ma:showField="LastPublishResult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1F044C38-11A0-4051-9DF8-A3AFA85E16DC}" ma:internalName="LastPublishAttemptDateLookup" ma:readOnly="true" ma:showField="LastPublishAttemptDate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1F044C38-11A0-4051-9DF8-A3AFA85E16DC}" ma:internalName="LastPublishedByLookup" ma:readOnly="true" ma:showField="LastPublishedBy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1F044C38-11A0-4051-9DF8-A3AFA85E16DC}" ma:internalName="LastPublishTimeLookup" ma:readOnly="true" ma:showField="LastPublishTime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1F044C38-11A0-4051-9DF8-A3AFA85E16DC}" ma:internalName="LastPublishVersionLookup" ma:readOnly="true" ma:showField="LastPublishVersion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AC64899A-88C0-4725-BCFC-902FA402DE74}" ma:internalName="LocLastLocAttemptVersionLookup" ma:readOnly="false" ma:showField="LastLocAttemptVersion" ma:web="2958f784-0ef9-4616-b22d-512a8cad1f0d">
      <xsd:simpleType>
        <xsd:restriction base="dms:Lookup"/>
      </xsd:simpleType>
    </xsd:element>
    <xsd:element name="LocLastLocAttemptVersionTypeLookup" ma:index="72" nillable="true" ma:displayName="Loc Last Loc Attempt Version Type" ma:default="" ma:list="{AC64899A-88C0-4725-BCFC-902FA402DE74}" ma:internalName="LocLastLocAttemptVersionTypeLookup" ma:readOnly="true" ma:showField="LastLocAttemptVersionType" ma:web="2958f784-0ef9-4616-b22d-512a8cad1f0d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AC64899A-88C0-4725-BCFC-902FA402DE74}" ma:internalName="LocNewPublishedVersionLookup" ma:readOnly="true" ma:showField="NewPublishedVersion" ma:web="2958f784-0ef9-4616-b22d-512a8cad1f0d">
      <xsd:simpleType>
        <xsd:restriction base="dms:Lookup"/>
      </xsd:simpleType>
    </xsd:element>
    <xsd:element name="LocOverallHandbackStatusLookup" ma:index="76" nillable="true" ma:displayName="Loc Overall Handback Status" ma:default="" ma:list="{AC64899A-88C0-4725-BCFC-902FA402DE74}" ma:internalName="LocOverallHandbackStatusLookup" ma:readOnly="true" ma:showField="OverallHandbackStatus" ma:web="2958f784-0ef9-4616-b22d-512a8cad1f0d">
      <xsd:simpleType>
        <xsd:restriction base="dms:Lookup"/>
      </xsd:simpleType>
    </xsd:element>
    <xsd:element name="LocOverallLocStatusLookup" ma:index="77" nillable="true" ma:displayName="Loc Overall Localize Status" ma:default="" ma:list="{AC64899A-88C0-4725-BCFC-902FA402DE74}" ma:internalName="LocOverallLocStatusLookup" ma:readOnly="true" ma:showField="OverallLocStatus" ma:web="2958f784-0ef9-4616-b22d-512a8cad1f0d">
      <xsd:simpleType>
        <xsd:restriction base="dms:Lookup"/>
      </xsd:simpleType>
    </xsd:element>
    <xsd:element name="LocOverallPreviewStatusLookup" ma:index="78" nillable="true" ma:displayName="Loc Overall Preview Status" ma:default="" ma:list="{AC64899A-88C0-4725-BCFC-902FA402DE74}" ma:internalName="LocOverallPreviewStatusLookup" ma:readOnly="true" ma:showField="OverallPreviewStatus" ma:web="2958f784-0ef9-4616-b22d-512a8cad1f0d">
      <xsd:simpleType>
        <xsd:restriction base="dms:Lookup"/>
      </xsd:simpleType>
    </xsd:element>
    <xsd:element name="LocOverallPublishStatusLookup" ma:index="79" nillable="true" ma:displayName="Loc Overall Publish Status" ma:default="" ma:list="{AC64899A-88C0-4725-BCFC-902FA402DE74}" ma:internalName="LocOverallPublishStatusLookup" ma:readOnly="true" ma:showField="OverallPublishStatus" ma:web="2958f784-0ef9-4616-b22d-512a8cad1f0d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AC64899A-88C0-4725-BCFC-902FA402DE74}" ma:internalName="LocProcessedForHandoffsLookup" ma:readOnly="true" ma:showField="ProcessedForHandoffs" ma:web="2958f784-0ef9-4616-b22d-512a8cad1f0d">
      <xsd:simpleType>
        <xsd:restriction base="dms:Lookup"/>
      </xsd:simpleType>
    </xsd:element>
    <xsd:element name="LocProcessedForMarketsLookup" ma:index="82" nillable="true" ma:displayName="Loc Processed For Markets" ma:default="" ma:list="{AC64899A-88C0-4725-BCFC-902FA402DE74}" ma:internalName="LocProcessedForMarketsLookup" ma:readOnly="true" ma:showField="ProcessedForMarkets" ma:web="2958f784-0ef9-4616-b22d-512a8cad1f0d">
      <xsd:simpleType>
        <xsd:restriction base="dms:Lookup"/>
      </xsd:simpleType>
    </xsd:element>
    <xsd:element name="LocPublishedDependentAssetsLookup" ma:index="83" nillable="true" ma:displayName="Loc Published Dependent Assets" ma:default="" ma:list="{AC64899A-88C0-4725-BCFC-902FA402DE74}" ma:internalName="LocPublishedDependentAssetsLookup" ma:readOnly="true" ma:showField="PublishedDependentAssets" ma:web="2958f784-0ef9-4616-b22d-512a8cad1f0d">
      <xsd:simpleType>
        <xsd:restriction base="dms:Lookup"/>
      </xsd:simpleType>
    </xsd:element>
    <xsd:element name="LocPublishedLinkedAssetsLookup" ma:index="84" nillable="true" ma:displayName="Loc Published Linked Assets" ma:default="" ma:list="{AC64899A-88C0-4725-BCFC-902FA402DE74}" ma:internalName="LocPublishedLinkedAssetsLookup" ma:readOnly="true" ma:showField="PublishedLinkedAssets" ma:web="2958f784-0ef9-4616-b22d-512a8cad1f0d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51ee2d3-c117-4524-b3f1-1010c3cab2a3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8D80075B-F8CE-48D6-9BD2-D195F7E115A9}" ma:internalName="Markets" ma:readOnly="false" ma:showField="MarketName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1F044C38-11A0-4051-9DF8-A3AFA85E16DC}" ma:internalName="NumOfRatingsLookup" ma:readOnly="true" ma:showField="NumOfRatings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1F044C38-11A0-4051-9DF8-A3AFA85E16DC}" ma:internalName="PublishStatusLookup" ma:readOnly="false" ma:showField="PublishStatus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654e2ea7-8c43-4b3c-9db4-bd71f7cfe4f4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33f01220-6030-4880-975f-b9ea0de09f53}" ma:internalName="TaxCatchAll" ma:showField="CatchAllData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33f01220-6030-4880-975f-b9ea0de09f53}" ma:internalName="TaxCatchAllLabel" ma:readOnly="true" ma:showField="CatchAllDataLabel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acd76-e9f3-4601-9d69-91f53ab96ae6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5E1ED9-A64D-4557-A31C-3D71608F23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CA15C1-3827-4217-A448-03C920E3BB2F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fb5acd76-e9f3-4601-9d69-91f53ab96ae6"/>
    <ds:schemaRef ds:uri="http://schemas.openxmlformats.org/package/2006/metadata/core-properties"/>
    <ds:schemaRef ds:uri="2958f784-0ef9-4616-b22d-512a8cad1f0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840CB7B-C308-4D4E-A874-6C10B89485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58f784-0ef9-4616-b22d-512a8cad1f0d"/>
    <ds:schemaRef ds:uri="fb5acd76-e9f3-4601-9d69-91f53ab96a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Presupuesto familiar</vt:lpstr>
      <vt:lpstr>EJEMPLO</vt:lpstr>
      <vt:lpstr>EJEMPLO!PresupuestoAnual</vt:lpstr>
      <vt:lpstr>PresupuestoAnual</vt:lpstr>
      <vt:lpstr>EJEMPLO!Títulos_a_imprimir</vt:lpstr>
      <vt:lpstr>'Presupuesto familiar'!Títulos_a_imprimir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2011-05-16T20:41:26Z</dcterms:created>
  <dcterms:modified xsi:type="dcterms:W3CDTF">2022-03-25T08:34:19Z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0x010100DE95A0C693CEB341887D38A4A2B58B45040072C752107C5A7B47AA91A1EE638E6F1F</vt:lpwstr>
  </property>
  <property fmtid="{D5CDD505-2E9C-101B-9397-08002B2CF9AE}" pid="3" name="HiddenCategoryTags">
    <vt:lpwstr/>
  </property>
  <property fmtid="{D5CDD505-2E9C-101B-9397-08002B2CF9AE}" pid="4" name="InternalTags">
    <vt:lpwstr/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CategoryTags">
    <vt:lpwstr/>
  </property>
  <property fmtid="{D5CDD505-2E9C-101B-9397-08002B2CF9AE}" pid="8" name="ScenarioTags">
    <vt:lpwstr/>
  </property>
  <property fmtid="{D5CDD505-2E9C-101B-9397-08002B2CF9AE}" pid="9" name="CategoryTagsTaxHTField0">
    <vt:lpwstr/>
  </property>
  <property fmtid="{D5CDD505-2E9C-101B-9397-08002B2CF9AE}" pid="10" name="CampaignTags">
    <vt:lpwstr/>
  </property>
  <property fmtid="{D5CDD505-2E9C-101B-9397-08002B2CF9AE}" pid="11" name="HiddenCategoryTagsTaxHTField0">
    <vt:lpwstr/>
  </property>
</Properties>
</file>